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E:\Práce - rozpočty\1 Práce - rozpočtování ŽL\7 Ateliér Tecl\2024\7 DS Zenklova\10 RP rev 14.1.2025\"/>
    </mc:Choice>
  </mc:AlternateContent>
  <xr:revisionPtr revIDLastSave="0" documentId="13_ncr:11_{B93576C4-26E4-4122-B2C7-D14B353EBC49}" xr6:coauthVersionLast="47" xr6:coauthVersionMax="47" xr10:uidLastSave="{00000000-0000-0000-0000-000000000000}"/>
  <bookViews>
    <workbookView xWindow="-120" yWindow="-120" windowWidth="30960" windowHeight="16920" xr2:uid="{00000000-000D-0000-FFFF-FFFF00000000}"/>
  </bookViews>
  <sheets>
    <sheet name="Pokyny pro vyplnění" sheetId="11" r:id="rId1"/>
    <sheet name="Stavba" sheetId="1" r:id="rId2"/>
    <sheet name="VzorPolozky" sheetId="10" state="hidden" r:id="rId3"/>
    <sheet name="00 00.1 Naklady" sheetId="12" r:id="rId4"/>
    <sheet name="SO01 01.1 Pol" sheetId="13" r:id="rId5"/>
    <sheet name="SO01 01.2 Pol" sheetId="14" r:id="rId6"/>
    <sheet name="SO01 01.3.1 Pol" sheetId="15" r:id="rId7"/>
    <sheet name="SO01 01.3.2 Pol" sheetId="16" r:id="rId8"/>
    <sheet name="SO01 01.4 Pol" sheetId="17" r:id="rId9"/>
    <sheet name="SO01 01.5 Pol" sheetId="18" r:id="rId10"/>
    <sheet name="SO01 01.6 Pol" sheetId="19" r:id="rId11"/>
  </sheets>
  <externalReferences>
    <externalReference r:id="rId12"/>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00.1 Naklady'!$1:$7</definedName>
    <definedName name="_xlnm.Print_Titles" localSheetId="4">'SO01 01.1 Pol'!$1:$7</definedName>
    <definedName name="_xlnm.Print_Titles" localSheetId="5">'SO01 01.2 Pol'!$1:$7</definedName>
    <definedName name="_xlnm.Print_Titles" localSheetId="6">'SO01 01.3.1 Pol'!$1:$7</definedName>
    <definedName name="_xlnm.Print_Titles" localSheetId="7">'SO01 01.3.2 Pol'!$1:$7</definedName>
    <definedName name="_xlnm.Print_Titles" localSheetId="8">'SO01 01.4 Pol'!$1:$7</definedName>
    <definedName name="_xlnm.Print_Titles" localSheetId="9">'SO01 01.5 Pol'!$1:$7</definedName>
    <definedName name="_xlnm.Print_Titles" localSheetId="10">'SO01 01.6 Pol'!$1:$7</definedName>
    <definedName name="oadresa">Stavba!$D$6</definedName>
    <definedName name="Objednatel" localSheetId="1">Stavba!$D$5</definedName>
    <definedName name="Objekt" localSheetId="1">Stavba!$B$38</definedName>
    <definedName name="_xlnm.Print_Area" localSheetId="3">'00 00.1 Naklady'!$A$1:$Y$15</definedName>
    <definedName name="_xlnm.Print_Area" localSheetId="4">'SO01 01.1 Pol'!$A$1:$Y$756</definedName>
    <definedName name="_xlnm.Print_Area" localSheetId="5">'SO01 01.2 Pol'!$A$1:$Y$110</definedName>
    <definedName name="_xlnm.Print_Area" localSheetId="6">'SO01 01.3.1 Pol'!$A$1:$Y$60</definedName>
    <definedName name="_xlnm.Print_Area" localSheetId="7">'SO01 01.3.2 Pol'!$A$1:$Y$43</definedName>
    <definedName name="_xlnm.Print_Area" localSheetId="8">'SO01 01.4 Pol'!$A$1:$Y$40</definedName>
    <definedName name="_xlnm.Print_Area" localSheetId="9">'SO01 01.5 Pol'!$A$1:$Y$71</definedName>
    <definedName name="_xlnm.Print_Area" localSheetId="10">'SO01 01.6 Pol'!$A$1:$Y$57</definedName>
    <definedName name="_xlnm.Print_Area" localSheetId="1">Stavba!$A$1:$J$120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9" i="1" l="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G50" i="1"/>
  <c r="F50" i="1"/>
  <c r="G49" i="1"/>
  <c r="F49" i="1"/>
  <c r="G48" i="1"/>
  <c r="F48" i="1"/>
  <c r="G47" i="1"/>
  <c r="F47" i="1"/>
  <c r="G46" i="1"/>
  <c r="F46" i="1"/>
  <c r="G45" i="1"/>
  <c r="F45" i="1"/>
  <c r="G44" i="1"/>
  <c r="F44" i="1"/>
  <c r="G43" i="1"/>
  <c r="F43" i="1"/>
  <c r="G41" i="1"/>
  <c r="F41" i="1"/>
  <c r="G40" i="1"/>
  <c r="F40" i="1"/>
  <c r="G39" i="1"/>
  <c r="F39" i="1"/>
  <c r="G56" i="19"/>
  <c r="BA49" i="19"/>
  <c r="BA47" i="19"/>
  <c r="BA44" i="19"/>
  <c r="BA40" i="19"/>
  <c r="BA38" i="19"/>
  <c r="BA34" i="19"/>
  <c r="BA32" i="19"/>
  <c r="BA29" i="19"/>
  <c r="BA25" i="19"/>
  <c r="BA23" i="19"/>
  <c r="BA19" i="19"/>
  <c r="BA14" i="19"/>
  <c r="BA12" i="19"/>
  <c r="BA10" i="19"/>
  <c r="G8" i="19"/>
  <c r="G9" i="19"/>
  <c r="M9" i="19" s="1"/>
  <c r="I9" i="19"/>
  <c r="I8" i="19" s="1"/>
  <c r="K9" i="19"/>
  <c r="K8" i="19" s="1"/>
  <c r="O9" i="19"/>
  <c r="Q9" i="19"/>
  <c r="Q8" i="19" s="1"/>
  <c r="V9" i="19"/>
  <c r="V8" i="19" s="1"/>
  <c r="G11" i="19"/>
  <c r="M11" i="19" s="1"/>
  <c r="I11" i="19"/>
  <c r="K11" i="19"/>
  <c r="O11" i="19"/>
  <c r="Q11" i="19"/>
  <c r="V11" i="19"/>
  <c r="G13" i="19"/>
  <c r="I13" i="19"/>
  <c r="K13" i="19"/>
  <c r="M13" i="19"/>
  <c r="O13" i="19"/>
  <c r="Q13" i="19"/>
  <c r="V13" i="19"/>
  <c r="G15" i="19"/>
  <c r="M15" i="19" s="1"/>
  <c r="I15" i="19"/>
  <c r="K15" i="19"/>
  <c r="O15" i="19"/>
  <c r="O8" i="19" s="1"/>
  <c r="Q15" i="19"/>
  <c r="V15" i="19"/>
  <c r="Q17" i="19"/>
  <c r="G18" i="19"/>
  <c r="M18" i="19" s="1"/>
  <c r="I18" i="19"/>
  <c r="I17" i="19" s="1"/>
  <c r="K18" i="19"/>
  <c r="K17" i="19" s="1"/>
  <c r="O18" i="19"/>
  <c r="Q18" i="19"/>
  <c r="V18" i="19"/>
  <c r="V17" i="19" s="1"/>
  <c r="G20" i="19"/>
  <c r="I20" i="19"/>
  <c r="K20" i="19"/>
  <c r="M20" i="19"/>
  <c r="O20" i="19"/>
  <c r="Q20" i="19"/>
  <c r="V20" i="19"/>
  <c r="G22" i="19"/>
  <c r="G17" i="19" s="1"/>
  <c r="I22" i="19"/>
  <c r="K22" i="19"/>
  <c r="O22" i="19"/>
  <c r="O17" i="19" s="1"/>
  <c r="Q22" i="19"/>
  <c r="V22" i="19"/>
  <c r="G24" i="19"/>
  <c r="M24" i="19" s="1"/>
  <c r="I24" i="19"/>
  <c r="K24" i="19"/>
  <c r="O24" i="19"/>
  <c r="Q24" i="19"/>
  <c r="V24" i="19"/>
  <c r="G26" i="19"/>
  <c r="M26" i="19" s="1"/>
  <c r="I26" i="19"/>
  <c r="K26" i="19"/>
  <c r="O26" i="19"/>
  <c r="Q26" i="19"/>
  <c r="V26" i="19"/>
  <c r="G28" i="19"/>
  <c r="I28" i="19"/>
  <c r="K28" i="19"/>
  <c r="M28" i="19"/>
  <c r="O28" i="19"/>
  <c r="Q28" i="19"/>
  <c r="V28" i="19"/>
  <c r="O30" i="19"/>
  <c r="G31" i="19"/>
  <c r="G30" i="19" s="1"/>
  <c r="I31" i="19"/>
  <c r="I30" i="19" s="1"/>
  <c r="K31" i="19"/>
  <c r="O31" i="19"/>
  <c r="Q31" i="19"/>
  <c r="Q30" i="19" s="1"/>
  <c r="V31" i="19"/>
  <c r="G33" i="19"/>
  <c r="M33" i="19" s="1"/>
  <c r="I33" i="19"/>
  <c r="K33" i="19"/>
  <c r="K30" i="19" s="1"/>
  <c r="O33" i="19"/>
  <c r="Q33" i="19"/>
  <c r="V33" i="19"/>
  <c r="V30" i="19" s="1"/>
  <c r="G35" i="19"/>
  <c r="I35" i="19"/>
  <c r="K35" i="19"/>
  <c r="M35" i="19"/>
  <c r="O35" i="19"/>
  <c r="Q35" i="19"/>
  <c r="V35" i="19"/>
  <c r="G37" i="19"/>
  <c r="M37" i="19" s="1"/>
  <c r="I37" i="19"/>
  <c r="K37" i="19"/>
  <c r="O37" i="19"/>
  <c r="Q37" i="19"/>
  <c r="V37" i="19"/>
  <c r="G39" i="19"/>
  <c r="M39" i="19" s="1"/>
  <c r="I39" i="19"/>
  <c r="K39" i="19"/>
  <c r="O39" i="19"/>
  <c r="Q39" i="19"/>
  <c r="V39" i="19"/>
  <c r="G41" i="19"/>
  <c r="M41" i="19" s="1"/>
  <c r="I41" i="19"/>
  <c r="K41" i="19"/>
  <c r="O41" i="19"/>
  <c r="Q41" i="19"/>
  <c r="V41" i="19"/>
  <c r="G43" i="19"/>
  <c r="I43" i="19"/>
  <c r="K43" i="19"/>
  <c r="M43" i="19"/>
  <c r="O43" i="19"/>
  <c r="Q43" i="19"/>
  <c r="V43" i="19"/>
  <c r="O45" i="19"/>
  <c r="G46" i="19"/>
  <c r="G45" i="19" s="1"/>
  <c r="I46" i="19"/>
  <c r="I45" i="19" s="1"/>
  <c r="K46" i="19"/>
  <c r="O46" i="19"/>
  <c r="Q46" i="19"/>
  <c r="Q45" i="19" s="1"/>
  <c r="V46" i="19"/>
  <c r="G48" i="19"/>
  <c r="M48" i="19" s="1"/>
  <c r="I48" i="19"/>
  <c r="K48" i="19"/>
  <c r="K45" i="19" s="1"/>
  <c r="O48" i="19"/>
  <c r="Q48" i="19"/>
  <c r="V48" i="19"/>
  <c r="V45" i="19" s="1"/>
  <c r="G51" i="19"/>
  <c r="M51" i="19" s="1"/>
  <c r="M50" i="19" s="1"/>
  <c r="I51" i="19"/>
  <c r="I50" i="19" s="1"/>
  <c r="K51" i="19"/>
  <c r="O51" i="19"/>
  <c r="O50" i="19" s="1"/>
  <c r="Q51" i="19"/>
  <c r="V51" i="19"/>
  <c r="G52" i="19"/>
  <c r="M52" i="19" s="1"/>
  <c r="I52" i="19"/>
  <c r="K52" i="19"/>
  <c r="O52" i="19"/>
  <c r="Q52" i="19"/>
  <c r="Q50" i="19" s="1"/>
  <c r="V52" i="19"/>
  <c r="G53" i="19"/>
  <c r="I53" i="19"/>
  <c r="K53" i="19"/>
  <c r="K50" i="19" s="1"/>
  <c r="M53" i="19"/>
  <c r="O53" i="19"/>
  <c r="Q53" i="19"/>
  <c r="V53" i="19"/>
  <c r="V50" i="19" s="1"/>
  <c r="G54" i="19"/>
  <c r="I54" i="19"/>
  <c r="K54" i="19"/>
  <c r="M54" i="19"/>
  <c r="O54" i="19"/>
  <c r="Q54" i="19"/>
  <c r="V54" i="19"/>
  <c r="AE56" i="19"/>
  <c r="G70" i="18"/>
  <c r="BA55" i="18"/>
  <c r="BA51" i="18"/>
  <c r="BA39" i="18"/>
  <c r="G9" i="18"/>
  <c r="M9" i="18" s="1"/>
  <c r="I9" i="18"/>
  <c r="I8" i="18" s="1"/>
  <c r="K9" i="18"/>
  <c r="K8" i="18" s="1"/>
  <c r="O9" i="18"/>
  <c r="Q9" i="18"/>
  <c r="Q8" i="18" s="1"/>
  <c r="V9" i="18"/>
  <c r="G10" i="18"/>
  <c r="M10" i="18" s="1"/>
  <c r="I10" i="18"/>
  <c r="K10" i="18"/>
  <c r="O10" i="18"/>
  <c r="Q10" i="18"/>
  <c r="V10" i="18"/>
  <c r="V8" i="18" s="1"/>
  <c r="G11" i="18"/>
  <c r="I11" i="18"/>
  <c r="K11" i="18"/>
  <c r="M11" i="18"/>
  <c r="O11" i="18"/>
  <c r="Q11" i="18"/>
  <c r="V11" i="18"/>
  <c r="G12" i="18"/>
  <c r="AF70" i="18" s="1"/>
  <c r="I12" i="18"/>
  <c r="K12" i="18"/>
  <c r="O12" i="18"/>
  <c r="Q12" i="18"/>
  <c r="V12" i="18"/>
  <c r="G14" i="18"/>
  <c r="I14" i="18"/>
  <c r="K14" i="18"/>
  <c r="M14" i="18"/>
  <c r="O14" i="18"/>
  <c r="Q14" i="18"/>
  <c r="V14" i="18"/>
  <c r="G16" i="18"/>
  <c r="M16" i="18" s="1"/>
  <c r="I16" i="18"/>
  <c r="K16" i="18"/>
  <c r="O16" i="18"/>
  <c r="Q16" i="18"/>
  <c r="V16" i="18"/>
  <c r="G18" i="18"/>
  <c r="I18" i="18"/>
  <c r="K18" i="18"/>
  <c r="M18" i="18"/>
  <c r="O18" i="18"/>
  <c r="Q18" i="18"/>
  <c r="V18" i="18"/>
  <c r="G20" i="18"/>
  <c r="M20" i="18" s="1"/>
  <c r="I20" i="18"/>
  <c r="K20" i="18"/>
  <c r="O20" i="18"/>
  <c r="O8" i="18" s="1"/>
  <c r="Q20" i="18"/>
  <c r="V20" i="18"/>
  <c r="G21" i="18"/>
  <c r="I21" i="18"/>
  <c r="K21" i="18"/>
  <c r="M21" i="18"/>
  <c r="O21" i="18"/>
  <c r="Q21" i="18"/>
  <c r="V21" i="18"/>
  <c r="G22" i="18"/>
  <c r="M22" i="18" s="1"/>
  <c r="I22" i="18"/>
  <c r="K22" i="18"/>
  <c r="O22" i="18"/>
  <c r="Q22" i="18"/>
  <c r="V22" i="18"/>
  <c r="G23" i="18"/>
  <c r="I23" i="18"/>
  <c r="K23" i="18"/>
  <c r="M23" i="18"/>
  <c r="O23" i="18"/>
  <c r="Q23" i="18"/>
  <c r="V23" i="18"/>
  <c r="G24" i="18"/>
  <c r="M24" i="18" s="1"/>
  <c r="I24" i="18"/>
  <c r="K24" i="18"/>
  <c r="O24" i="18"/>
  <c r="Q24" i="18"/>
  <c r="V24" i="18"/>
  <c r="G25" i="18"/>
  <c r="I25" i="18"/>
  <c r="K25" i="18"/>
  <c r="M25" i="18"/>
  <c r="O25" i="18"/>
  <c r="Q25" i="18"/>
  <c r="V25" i="18"/>
  <c r="G26" i="18"/>
  <c r="M26" i="18" s="1"/>
  <c r="I26" i="18"/>
  <c r="K26" i="18"/>
  <c r="O26" i="18"/>
  <c r="Q26" i="18"/>
  <c r="V26" i="18"/>
  <c r="G27" i="18"/>
  <c r="I27" i="18"/>
  <c r="K27" i="18"/>
  <c r="M27" i="18"/>
  <c r="O27" i="18"/>
  <c r="Q27" i="18"/>
  <c r="V27" i="18"/>
  <c r="G28" i="18"/>
  <c r="M28" i="18" s="1"/>
  <c r="I28" i="18"/>
  <c r="K28" i="18"/>
  <c r="O28" i="18"/>
  <c r="Q28" i="18"/>
  <c r="V28" i="18"/>
  <c r="G29" i="18"/>
  <c r="I29" i="18"/>
  <c r="K29" i="18"/>
  <c r="M29" i="18"/>
  <c r="O29" i="18"/>
  <c r="Q29" i="18"/>
  <c r="V29" i="18"/>
  <c r="G30" i="18"/>
  <c r="M30" i="18" s="1"/>
  <c r="I30" i="18"/>
  <c r="K30" i="18"/>
  <c r="O30" i="18"/>
  <c r="Q30" i="18"/>
  <c r="V30" i="18"/>
  <c r="G31" i="18"/>
  <c r="I31" i="18"/>
  <c r="K31" i="18"/>
  <c r="M31" i="18"/>
  <c r="O31" i="18"/>
  <c r="Q31" i="18"/>
  <c r="V31" i="18"/>
  <c r="G32" i="18"/>
  <c r="M32" i="18" s="1"/>
  <c r="I32" i="18"/>
  <c r="K32" i="18"/>
  <c r="O32" i="18"/>
  <c r="Q32" i="18"/>
  <c r="V32" i="18"/>
  <c r="G33" i="18"/>
  <c r="I33" i="18"/>
  <c r="K33" i="18"/>
  <c r="M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7" i="18"/>
  <c r="I37" i="18"/>
  <c r="K37" i="18"/>
  <c r="M37" i="18"/>
  <c r="O37" i="18"/>
  <c r="Q37" i="18"/>
  <c r="V37" i="18"/>
  <c r="G38" i="18"/>
  <c r="M38" i="18" s="1"/>
  <c r="I38" i="18"/>
  <c r="K38" i="18"/>
  <c r="O38" i="18"/>
  <c r="Q38" i="18"/>
  <c r="V38" i="18"/>
  <c r="G40" i="18"/>
  <c r="I40" i="18"/>
  <c r="K40" i="18"/>
  <c r="M40" i="18"/>
  <c r="O40" i="18"/>
  <c r="Q40" i="18"/>
  <c r="V40" i="18"/>
  <c r="G41" i="18"/>
  <c r="M41" i="18" s="1"/>
  <c r="I41" i="18"/>
  <c r="K41" i="18"/>
  <c r="O41" i="18"/>
  <c r="Q41" i="18"/>
  <c r="V41" i="18"/>
  <c r="G42" i="18"/>
  <c r="I42" i="18"/>
  <c r="K42" i="18"/>
  <c r="M42" i="18"/>
  <c r="O42" i="18"/>
  <c r="Q42" i="18"/>
  <c r="V42" i="18"/>
  <c r="G43" i="18"/>
  <c r="M43" i="18" s="1"/>
  <c r="I43" i="18"/>
  <c r="K43" i="18"/>
  <c r="O43" i="18"/>
  <c r="Q43" i="18"/>
  <c r="V43" i="18"/>
  <c r="G44" i="18"/>
  <c r="I44" i="18"/>
  <c r="K44" i="18"/>
  <c r="M44" i="18"/>
  <c r="O44" i="18"/>
  <c r="Q44" i="18"/>
  <c r="V44" i="18"/>
  <c r="G45" i="18"/>
  <c r="M45" i="18" s="1"/>
  <c r="I45" i="18"/>
  <c r="K45" i="18"/>
  <c r="O45" i="18"/>
  <c r="Q45" i="18"/>
  <c r="V45" i="18"/>
  <c r="G46" i="18"/>
  <c r="I46" i="18"/>
  <c r="K46" i="18"/>
  <c r="M46" i="18"/>
  <c r="O46" i="18"/>
  <c r="Q46" i="18"/>
  <c r="V46" i="18"/>
  <c r="G47" i="18"/>
  <c r="M47" i="18" s="1"/>
  <c r="I47" i="18"/>
  <c r="K47" i="18"/>
  <c r="O47" i="18"/>
  <c r="Q47" i="18"/>
  <c r="V47" i="18"/>
  <c r="G50" i="18"/>
  <c r="G49" i="18" s="1"/>
  <c r="I50" i="18"/>
  <c r="I49" i="18" s="1"/>
  <c r="K50" i="18"/>
  <c r="K49" i="18" s="1"/>
  <c r="O50" i="18"/>
  <c r="O49" i="18" s="1"/>
  <c r="Q50" i="18"/>
  <c r="V50" i="18"/>
  <c r="V49" i="18" s="1"/>
  <c r="G52" i="18"/>
  <c r="I52" i="18"/>
  <c r="K52" i="18"/>
  <c r="M52" i="18"/>
  <c r="O52" i="18"/>
  <c r="Q52" i="18"/>
  <c r="Q49" i="18" s="1"/>
  <c r="V52" i="18"/>
  <c r="G54" i="18"/>
  <c r="I54" i="18"/>
  <c r="K54" i="18"/>
  <c r="M54" i="18"/>
  <c r="O54" i="18"/>
  <c r="Q54" i="18"/>
  <c r="V54" i="18"/>
  <c r="G56" i="18"/>
  <c r="I56" i="18"/>
  <c r="K56" i="18"/>
  <c r="M56" i="18"/>
  <c r="O56" i="18"/>
  <c r="Q56" i="18"/>
  <c r="V56" i="18"/>
  <c r="G57" i="18"/>
  <c r="M57" i="18" s="1"/>
  <c r="I57" i="18"/>
  <c r="K57" i="18"/>
  <c r="O57" i="18"/>
  <c r="Q57" i="18"/>
  <c r="V57" i="18"/>
  <c r="G59" i="18"/>
  <c r="M59" i="18" s="1"/>
  <c r="I59" i="18"/>
  <c r="K59" i="18"/>
  <c r="K58" i="18" s="1"/>
  <c r="O59" i="18"/>
  <c r="O58" i="18" s="1"/>
  <c r="Q59" i="18"/>
  <c r="V59" i="18"/>
  <c r="V58" i="18" s="1"/>
  <c r="G60" i="18"/>
  <c r="G58" i="18" s="1"/>
  <c r="I60" i="18"/>
  <c r="K60" i="18"/>
  <c r="M60" i="18"/>
  <c r="O60" i="18"/>
  <c r="Q60" i="18"/>
  <c r="V60" i="18"/>
  <c r="G61" i="18"/>
  <c r="M61" i="18" s="1"/>
  <c r="I61" i="18"/>
  <c r="K61" i="18"/>
  <c r="O61" i="18"/>
  <c r="Q61" i="18"/>
  <c r="V61" i="18"/>
  <c r="G62" i="18"/>
  <c r="I62" i="18"/>
  <c r="I58" i="18" s="1"/>
  <c r="K62" i="18"/>
  <c r="M62" i="18"/>
  <c r="O62" i="18"/>
  <c r="Q62" i="18"/>
  <c r="V62" i="18"/>
  <c r="G63" i="18"/>
  <c r="I63" i="18"/>
  <c r="K63" i="18"/>
  <c r="M63" i="18"/>
  <c r="O63" i="18"/>
  <c r="Q63" i="18"/>
  <c r="V63" i="18"/>
  <c r="G64" i="18"/>
  <c r="I64" i="18"/>
  <c r="K64" i="18"/>
  <c r="M64" i="18"/>
  <c r="O64" i="18"/>
  <c r="Q64" i="18"/>
  <c r="V64" i="18"/>
  <c r="G65" i="18"/>
  <c r="M65" i="18" s="1"/>
  <c r="I65" i="18"/>
  <c r="K65" i="18"/>
  <c r="O65" i="18"/>
  <c r="Q65" i="18"/>
  <c r="V65" i="18"/>
  <c r="G67" i="18"/>
  <c r="M67" i="18" s="1"/>
  <c r="I67" i="18"/>
  <c r="K67" i="18"/>
  <c r="O67" i="18"/>
  <c r="Q67" i="18"/>
  <c r="Q58" i="18" s="1"/>
  <c r="V67" i="18"/>
  <c r="G68" i="18"/>
  <c r="M68" i="18" s="1"/>
  <c r="I68" i="18"/>
  <c r="K68" i="18"/>
  <c r="O68" i="18"/>
  <c r="Q68" i="18"/>
  <c r="V68" i="18"/>
  <c r="AE70" i="18"/>
  <c r="G39" i="17"/>
  <c r="V8" i="17"/>
  <c r="G9" i="17"/>
  <c r="M9" i="17" s="1"/>
  <c r="I9" i="17"/>
  <c r="I8" i="17" s="1"/>
  <c r="K9" i="17"/>
  <c r="K8" i="17" s="1"/>
  <c r="O9" i="17"/>
  <c r="Q9" i="17"/>
  <c r="Q8" i="17" s="1"/>
  <c r="V9" i="17"/>
  <c r="G10" i="17"/>
  <c r="G8" i="17" s="1"/>
  <c r="I10" i="17"/>
  <c r="K10" i="17"/>
  <c r="O10" i="17"/>
  <c r="Q10" i="17"/>
  <c r="V10" i="17"/>
  <c r="G11" i="17"/>
  <c r="I11" i="17"/>
  <c r="K11" i="17"/>
  <c r="M11" i="17"/>
  <c r="O11" i="17"/>
  <c r="O8" i="17" s="1"/>
  <c r="Q11" i="17"/>
  <c r="V11" i="17"/>
  <c r="G12" i="17"/>
  <c r="I12" i="17"/>
  <c r="K12" i="17"/>
  <c r="M12" i="17"/>
  <c r="O12" i="17"/>
  <c r="Q12" i="17"/>
  <c r="V12" i="17"/>
  <c r="O13" i="17"/>
  <c r="G14" i="17"/>
  <c r="I14" i="17"/>
  <c r="I13" i="17" s="1"/>
  <c r="K14" i="17"/>
  <c r="K13" i="17" s="1"/>
  <c r="M14" i="17"/>
  <c r="O14" i="17"/>
  <c r="Q14" i="17"/>
  <c r="Q13" i="17" s="1"/>
  <c r="V14" i="17"/>
  <c r="V13" i="17" s="1"/>
  <c r="G15" i="17"/>
  <c r="I15" i="17"/>
  <c r="K15" i="17"/>
  <c r="M15" i="17"/>
  <c r="O15" i="17"/>
  <c r="Q15" i="17"/>
  <c r="V15" i="17"/>
  <c r="G16" i="17"/>
  <c r="G13" i="17" s="1"/>
  <c r="I16" i="17"/>
  <c r="K16" i="17"/>
  <c r="O16" i="17"/>
  <c r="Q16" i="17"/>
  <c r="V16" i="17"/>
  <c r="G17" i="17"/>
  <c r="M17" i="17" s="1"/>
  <c r="I17" i="17"/>
  <c r="K17" i="17"/>
  <c r="O17" i="17"/>
  <c r="Q17" i="17"/>
  <c r="V17" i="17"/>
  <c r="G18" i="17"/>
  <c r="I18" i="17"/>
  <c r="Q18" i="17"/>
  <c r="G19" i="17"/>
  <c r="I19" i="17"/>
  <c r="K19" i="17"/>
  <c r="K18" i="17" s="1"/>
  <c r="M19" i="17"/>
  <c r="M18" i="17" s="1"/>
  <c r="O19" i="17"/>
  <c r="O18" i="17" s="1"/>
  <c r="Q19" i="17"/>
  <c r="V19" i="17"/>
  <c r="V18" i="17" s="1"/>
  <c r="G21" i="17"/>
  <c r="G20" i="17" s="1"/>
  <c r="I21" i="17"/>
  <c r="I20" i="17" s="1"/>
  <c r="K21" i="17"/>
  <c r="M21" i="17"/>
  <c r="O21" i="17"/>
  <c r="O20" i="17" s="1"/>
  <c r="Q21" i="17"/>
  <c r="Q20" i="17" s="1"/>
  <c r="V21" i="17"/>
  <c r="V20" i="17" s="1"/>
  <c r="G22" i="17"/>
  <c r="I22" i="17"/>
  <c r="K22" i="17"/>
  <c r="M22" i="17"/>
  <c r="O22" i="17"/>
  <c r="Q22" i="17"/>
  <c r="V22" i="17"/>
  <c r="G23" i="17"/>
  <c r="I23" i="17"/>
  <c r="K23" i="17"/>
  <c r="M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I27" i="17"/>
  <c r="K27" i="17"/>
  <c r="K20" i="17" s="1"/>
  <c r="M27" i="17"/>
  <c r="O27" i="17"/>
  <c r="Q27" i="17"/>
  <c r="V27" i="17"/>
  <c r="G28" i="17"/>
  <c r="I28" i="17"/>
  <c r="K28" i="17"/>
  <c r="M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I35" i="17"/>
  <c r="K35" i="17"/>
  <c r="M35" i="17"/>
  <c r="O35" i="17"/>
  <c r="Q35" i="17"/>
  <c r="V35" i="17"/>
  <c r="G36" i="17"/>
  <c r="I36" i="17"/>
  <c r="K36" i="17"/>
  <c r="M36" i="17"/>
  <c r="O36" i="17"/>
  <c r="Q36" i="17"/>
  <c r="V36" i="17"/>
  <c r="G37" i="17"/>
  <c r="I37" i="17"/>
  <c r="K37" i="17"/>
  <c r="M37" i="17"/>
  <c r="O37" i="17"/>
  <c r="Q37" i="17"/>
  <c r="V37" i="17"/>
  <c r="AE39" i="17"/>
  <c r="G42" i="16"/>
  <c r="BA27" i="16"/>
  <c r="BA16" i="16"/>
  <c r="G8" i="16"/>
  <c r="G9" i="16"/>
  <c r="M9" i="16" s="1"/>
  <c r="I9" i="16"/>
  <c r="I8" i="16" s="1"/>
  <c r="K9" i="16"/>
  <c r="K8" i="16" s="1"/>
  <c r="O9" i="16"/>
  <c r="Q9" i="16"/>
  <c r="Q8" i="16" s="1"/>
  <c r="V9" i="16"/>
  <c r="V8" i="16" s="1"/>
  <c r="G10" i="16"/>
  <c r="I10" i="16"/>
  <c r="K10" i="16"/>
  <c r="M10" i="16"/>
  <c r="O10" i="16"/>
  <c r="Q10" i="16"/>
  <c r="V10" i="16"/>
  <c r="G11" i="16"/>
  <c r="I11" i="16"/>
  <c r="K11" i="16"/>
  <c r="M11" i="16"/>
  <c r="O11" i="16"/>
  <c r="Q11" i="16"/>
  <c r="V11" i="16"/>
  <c r="G12" i="16"/>
  <c r="M12" i="16" s="1"/>
  <c r="I12" i="16"/>
  <c r="K12" i="16"/>
  <c r="O12" i="16"/>
  <c r="O8" i="16" s="1"/>
  <c r="Q12" i="16"/>
  <c r="V12" i="16"/>
  <c r="G13" i="16"/>
  <c r="M13" i="16" s="1"/>
  <c r="I13" i="16"/>
  <c r="K13" i="16"/>
  <c r="O13" i="16"/>
  <c r="Q13" i="16"/>
  <c r="V13" i="16"/>
  <c r="G14" i="16"/>
  <c r="M14" i="16" s="1"/>
  <c r="I14" i="16"/>
  <c r="K14" i="16"/>
  <c r="O14" i="16"/>
  <c r="Q14" i="16"/>
  <c r="V14" i="16"/>
  <c r="G15" i="16"/>
  <c r="I15" i="16"/>
  <c r="K15" i="16"/>
  <c r="M15" i="16"/>
  <c r="O15" i="16"/>
  <c r="Q15" i="16"/>
  <c r="V15" i="16"/>
  <c r="G18" i="16"/>
  <c r="M18" i="16" s="1"/>
  <c r="I18" i="16"/>
  <c r="I17" i="16" s="1"/>
  <c r="K18" i="16"/>
  <c r="K17" i="16" s="1"/>
  <c r="O18" i="16"/>
  <c r="Q18" i="16"/>
  <c r="Q17" i="16" s="1"/>
  <c r="V18" i="16"/>
  <c r="V17" i="16" s="1"/>
  <c r="G19" i="16"/>
  <c r="I19" i="16"/>
  <c r="K19" i="16"/>
  <c r="M19" i="16"/>
  <c r="O19" i="16"/>
  <c r="Q19" i="16"/>
  <c r="V19" i="16"/>
  <c r="G20" i="16"/>
  <c r="I20" i="16"/>
  <c r="K20" i="16"/>
  <c r="M20" i="16"/>
  <c r="O20" i="16"/>
  <c r="Q20" i="16"/>
  <c r="V20" i="16"/>
  <c r="G21" i="16"/>
  <c r="M21" i="16" s="1"/>
  <c r="I21" i="16"/>
  <c r="K21" i="16"/>
  <c r="O21" i="16"/>
  <c r="O17" i="16" s="1"/>
  <c r="Q21" i="16"/>
  <c r="V21" i="16"/>
  <c r="G22" i="16"/>
  <c r="M22" i="16" s="1"/>
  <c r="I22" i="16"/>
  <c r="K22" i="16"/>
  <c r="O22" i="16"/>
  <c r="Q22" i="16"/>
  <c r="V22" i="16"/>
  <c r="G23" i="16"/>
  <c r="I23" i="16"/>
  <c r="K23" i="16"/>
  <c r="M23" i="16"/>
  <c r="O23" i="16"/>
  <c r="Q23" i="16"/>
  <c r="V23" i="16"/>
  <c r="G24" i="16"/>
  <c r="I24" i="16"/>
  <c r="K24" i="16"/>
  <c r="M24" i="16"/>
  <c r="O24" i="16"/>
  <c r="Q24" i="16"/>
  <c r="V24" i="16"/>
  <c r="G25" i="16"/>
  <c r="AF42" i="16" s="1"/>
  <c r="I25" i="16"/>
  <c r="K25" i="16"/>
  <c r="O25" i="16"/>
  <c r="Q25" i="16"/>
  <c r="V25" i="16"/>
  <c r="G26" i="16"/>
  <c r="M26" i="16" s="1"/>
  <c r="I26" i="16"/>
  <c r="K26" i="16"/>
  <c r="O26" i="16"/>
  <c r="Q26" i="16"/>
  <c r="V26" i="16"/>
  <c r="G28" i="16"/>
  <c r="I28" i="16"/>
  <c r="K28" i="16"/>
  <c r="M28" i="16"/>
  <c r="O28" i="16"/>
  <c r="Q28" i="16"/>
  <c r="V28" i="16"/>
  <c r="G30" i="16"/>
  <c r="I30" i="16"/>
  <c r="K30" i="16"/>
  <c r="M30" i="16"/>
  <c r="O30" i="16"/>
  <c r="Q30" i="16"/>
  <c r="V30" i="16"/>
  <c r="G33" i="16"/>
  <c r="M33" i="16" s="1"/>
  <c r="I33" i="16"/>
  <c r="K33" i="16"/>
  <c r="O33" i="16"/>
  <c r="Q33" i="16"/>
  <c r="V33" i="16"/>
  <c r="G34" i="16"/>
  <c r="M34" i="16" s="1"/>
  <c r="I34" i="16"/>
  <c r="K34" i="16"/>
  <c r="O34" i="16"/>
  <c r="Q34" i="16"/>
  <c r="V34" i="16"/>
  <c r="G35" i="16"/>
  <c r="M35" i="16" s="1"/>
  <c r="I35" i="16"/>
  <c r="K35" i="16"/>
  <c r="O35" i="16"/>
  <c r="Q35" i="16"/>
  <c r="V35" i="16"/>
  <c r="G37" i="16"/>
  <c r="I37" i="16"/>
  <c r="K37" i="16"/>
  <c r="M37" i="16"/>
  <c r="O37" i="16"/>
  <c r="Q37" i="16"/>
  <c r="V37" i="16"/>
  <c r="G38" i="16"/>
  <c r="M38" i="16" s="1"/>
  <c r="I38" i="16"/>
  <c r="K38" i="16"/>
  <c r="O38" i="16"/>
  <c r="Q38" i="16"/>
  <c r="V38" i="16"/>
  <c r="G39" i="16"/>
  <c r="M39" i="16" s="1"/>
  <c r="I39" i="16"/>
  <c r="K39" i="16"/>
  <c r="O39" i="16"/>
  <c r="Q39" i="16"/>
  <c r="V39" i="16"/>
  <c r="G40" i="16"/>
  <c r="I40" i="16"/>
  <c r="K40" i="16"/>
  <c r="M40" i="16"/>
  <c r="O40" i="16"/>
  <c r="Q40" i="16"/>
  <c r="V40" i="16"/>
  <c r="AE42" i="16"/>
  <c r="G59" i="15"/>
  <c r="G9" i="15"/>
  <c r="M9" i="15" s="1"/>
  <c r="I9" i="15"/>
  <c r="I8" i="15" s="1"/>
  <c r="K9" i="15"/>
  <c r="K8" i="15" s="1"/>
  <c r="O9" i="15"/>
  <c r="O8" i="15" s="1"/>
  <c r="Q9" i="15"/>
  <c r="V9" i="15"/>
  <c r="V8" i="15" s="1"/>
  <c r="G10" i="15"/>
  <c r="I10" i="15"/>
  <c r="K10" i="15"/>
  <c r="M10" i="15"/>
  <c r="O10" i="15"/>
  <c r="Q10" i="15"/>
  <c r="V10" i="15"/>
  <c r="G11" i="15"/>
  <c r="I11" i="15"/>
  <c r="K11" i="15"/>
  <c r="M11" i="15"/>
  <c r="O11" i="15"/>
  <c r="Q11" i="15"/>
  <c r="V11" i="15"/>
  <c r="G12" i="15"/>
  <c r="M12" i="15" s="1"/>
  <c r="I12" i="15"/>
  <c r="K12" i="15"/>
  <c r="O12" i="15"/>
  <c r="Q12" i="15"/>
  <c r="Q8" i="15" s="1"/>
  <c r="V12" i="15"/>
  <c r="G13" i="15"/>
  <c r="M13" i="15" s="1"/>
  <c r="I13" i="15"/>
  <c r="K13" i="15"/>
  <c r="O13" i="15"/>
  <c r="Q13" i="15"/>
  <c r="V13" i="15"/>
  <c r="G14" i="15"/>
  <c r="I14" i="15"/>
  <c r="K14" i="15"/>
  <c r="M14" i="15"/>
  <c r="O14" i="15"/>
  <c r="Q14" i="15"/>
  <c r="V14" i="15"/>
  <c r="G15" i="15"/>
  <c r="M15" i="15" s="1"/>
  <c r="I15" i="15"/>
  <c r="K15" i="15"/>
  <c r="O15" i="15"/>
  <c r="Q15" i="15"/>
  <c r="V15" i="15"/>
  <c r="G16" i="15"/>
  <c r="G8"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I22" i="15"/>
  <c r="K22" i="15"/>
  <c r="M22" i="15"/>
  <c r="O22" i="15"/>
  <c r="Q22" i="15"/>
  <c r="V22" i="15"/>
  <c r="G24" i="15"/>
  <c r="M24" i="15" s="1"/>
  <c r="I24" i="15"/>
  <c r="K24" i="15"/>
  <c r="O24" i="15"/>
  <c r="Q24" i="15"/>
  <c r="V24" i="15"/>
  <c r="G27" i="15"/>
  <c r="M27" i="15" s="1"/>
  <c r="I27" i="15"/>
  <c r="K27" i="15"/>
  <c r="O27" i="15"/>
  <c r="Q27" i="15"/>
  <c r="V27" i="15"/>
  <c r="G28" i="15"/>
  <c r="M28" i="15" s="1"/>
  <c r="I28" i="15"/>
  <c r="K28" i="15"/>
  <c r="O28" i="15"/>
  <c r="Q28" i="15"/>
  <c r="V28" i="15"/>
  <c r="G29" i="15"/>
  <c r="I29" i="15"/>
  <c r="K29" i="15"/>
  <c r="M29" i="15"/>
  <c r="O29" i="15"/>
  <c r="Q29" i="15"/>
  <c r="V29" i="15"/>
  <c r="G30" i="15"/>
  <c r="I30" i="15"/>
  <c r="K30" i="15"/>
  <c r="M30" i="15"/>
  <c r="O30" i="15"/>
  <c r="Q30" i="15"/>
  <c r="V30" i="15"/>
  <c r="G31" i="15"/>
  <c r="M31" i="15" s="1"/>
  <c r="I31" i="15"/>
  <c r="K31" i="15"/>
  <c r="O31" i="15"/>
  <c r="Q31" i="15"/>
  <c r="V31" i="15"/>
  <c r="G32" i="15"/>
  <c r="I32" i="15"/>
  <c r="K32" i="15"/>
  <c r="M32" i="15"/>
  <c r="O32" i="15"/>
  <c r="Q32" i="15"/>
  <c r="V32" i="15"/>
  <c r="G33" i="15"/>
  <c r="I33" i="15"/>
  <c r="K33" i="15"/>
  <c r="M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I37" i="15"/>
  <c r="K37" i="15"/>
  <c r="M37" i="15"/>
  <c r="O37" i="15"/>
  <c r="Q37" i="15"/>
  <c r="V37" i="15"/>
  <c r="G38" i="15"/>
  <c r="I38" i="15"/>
  <c r="K38" i="15"/>
  <c r="M38" i="15"/>
  <c r="O38" i="15"/>
  <c r="Q38" i="15"/>
  <c r="V38" i="15"/>
  <c r="G39" i="15"/>
  <c r="M39" i="15" s="1"/>
  <c r="I39" i="15"/>
  <c r="K39" i="15"/>
  <c r="O39" i="15"/>
  <c r="Q39" i="15"/>
  <c r="V39" i="15"/>
  <c r="G41" i="15"/>
  <c r="I41" i="15"/>
  <c r="K41" i="15"/>
  <c r="M41" i="15"/>
  <c r="O41" i="15"/>
  <c r="Q41" i="15"/>
  <c r="V41" i="15"/>
  <c r="G43" i="15"/>
  <c r="I43" i="15"/>
  <c r="K43" i="15"/>
  <c r="M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I47" i="15"/>
  <c r="K47" i="15"/>
  <c r="M47" i="15"/>
  <c r="O47" i="15"/>
  <c r="Q47" i="15"/>
  <c r="V47" i="15"/>
  <c r="G49" i="15"/>
  <c r="M49" i="15" s="1"/>
  <c r="I49" i="15"/>
  <c r="I48" i="15" s="1"/>
  <c r="K49" i="15"/>
  <c r="K48" i="15" s="1"/>
  <c r="O49" i="15"/>
  <c r="O48" i="15" s="1"/>
  <c r="Q49" i="15"/>
  <c r="Q48" i="15" s="1"/>
  <c r="V49" i="15"/>
  <c r="V48" i="15" s="1"/>
  <c r="G51" i="15"/>
  <c r="I51" i="15"/>
  <c r="K51" i="15"/>
  <c r="M51" i="15"/>
  <c r="O51" i="15"/>
  <c r="Q51" i="15"/>
  <c r="V51" i="15"/>
  <c r="G52" i="15"/>
  <c r="I52" i="15"/>
  <c r="K52" i="15"/>
  <c r="M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I56" i="15"/>
  <c r="K56" i="15"/>
  <c r="M56" i="15"/>
  <c r="O56" i="15"/>
  <c r="Q56" i="15"/>
  <c r="V56" i="15"/>
  <c r="G57" i="15"/>
  <c r="M57" i="15" s="1"/>
  <c r="I57" i="15"/>
  <c r="K57" i="15"/>
  <c r="O57" i="15"/>
  <c r="Q57" i="15"/>
  <c r="V57" i="15"/>
  <c r="AE59" i="15"/>
  <c r="AF59" i="15"/>
  <c r="G109" i="14"/>
  <c r="G8" i="14"/>
  <c r="G9" i="14"/>
  <c r="M9" i="14" s="1"/>
  <c r="M8" i="14" s="1"/>
  <c r="I9" i="14"/>
  <c r="I8" i="14" s="1"/>
  <c r="K9" i="14"/>
  <c r="K8" i="14" s="1"/>
  <c r="O9" i="14"/>
  <c r="O8" i="14" s="1"/>
  <c r="Q9" i="14"/>
  <c r="V9" i="14"/>
  <c r="V8" i="14" s="1"/>
  <c r="G10" i="14"/>
  <c r="I10" i="14"/>
  <c r="K10" i="14"/>
  <c r="M10" i="14"/>
  <c r="O10" i="14"/>
  <c r="Q10" i="14"/>
  <c r="V10" i="14"/>
  <c r="G11" i="14"/>
  <c r="I11" i="14"/>
  <c r="K11" i="14"/>
  <c r="M11" i="14"/>
  <c r="O11" i="14"/>
  <c r="Q11" i="14"/>
  <c r="V11" i="14"/>
  <c r="G12" i="14"/>
  <c r="I12" i="14"/>
  <c r="K12" i="14"/>
  <c r="M12" i="14"/>
  <c r="O12" i="14"/>
  <c r="Q12" i="14"/>
  <c r="Q8" i="14" s="1"/>
  <c r="V12" i="14"/>
  <c r="G14" i="14"/>
  <c r="I14" i="14"/>
  <c r="I13" i="14" s="1"/>
  <c r="K14" i="14"/>
  <c r="M14" i="14"/>
  <c r="O14" i="14"/>
  <c r="O13" i="14" s="1"/>
  <c r="Q14" i="14"/>
  <c r="V14" i="14"/>
  <c r="V13" i="14" s="1"/>
  <c r="G15" i="14"/>
  <c r="M15" i="14" s="1"/>
  <c r="I15" i="14"/>
  <c r="K15" i="14"/>
  <c r="K13" i="14" s="1"/>
  <c r="O15" i="14"/>
  <c r="Q15" i="14"/>
  <c r="V15" i="14"/>
  <c r="G16" i="14"/>
  <c r="G13" i="14" s="1"/>
  <c r="I16" i="14"/>
  <c r="K16" i="14"/>
  <c r="O16" i="14"/>
  <c r="Q16" i="14"/>
  <c r="V16" i="14"/>
  <c r="G17" i="14"/>
  <c r="M17" i="14" s="1"/>
  <c r="I17" i="14"/>
  <c r="K17" i="14"/>
  <c r="O17" i="14"/>
  <c r="Q17" i="14"/>
  <c r="V17" i="14"/>
  <c r="G18" i="14"/>
  <c r="I18" i="14"/>
  <c r="K18" i="14"/>
  <c r="M18" i="14"/>
  <c r="O18" i="14"/>
  <c r="Q18" i="14"/>
  <c r="V18" i="14"/>
  <c r="G19" i="14"/>
  <c r="I19" i="14"/>
  <c r="K19" i="14"/>
  <c r="M19" i="14"/>
  <c r="O19" i="14"/>
  <c r="Q19" i="14"/>
  <c r="V19" i="14"/>
  <c r="G20" i="14"/>
  <c r="I20" i="14"/>
  <c r="K20" i="14"/>
  <c r="M20" i="14"/>
  <c r="O20" i="14"/>
  <c r="Q20" i="14"/>
  <c r="V20" i="14"/>
  <c r="G21" i="14"/>
  <c r="M21" i="14" s="1"/>
  <c r="I21" i="14"/>
  <c r="K21" i="14"/>
  <c r="O21" i="14"/>
  <c r="Q21" i="14"/>
  <c r="Q13" i="14" s="1"/>
  <c r="V21" i="14"/>
  <c r="G22" i="14"/>
  <c r="I22" i="14"/>
  <c r="K22" i="14"/>
  <c r="M22" i="14"/>
  <c r="O22" i="14"/>
  <c r="Q22" i="14"/>
  <c r="V22" i="14"/>
  <c r="G23" i="14"/>
  <c r="M23" i="14" s="1"/>
  <c r="I23" i="14"/>
  <c r="K23" i="14"/>
  <c r="O23" i="14"/>
  <c r="Q23" i="14"/>
  <c r="V23" i="14"/>
  <c r="G24" i="14"/>
  <c r="M24" i="14" s="1"/>
  <c r="I24" i="14"/>
  <c r="K24" i="14"/>
  <c r="O24" i="14"/>
  <c r="Q24" i="14"/>
  <c r="V24" i="14"/>
  <c r="G25" i="14"/>
  <c r="M25" i="14" s="1"/>
  <c r="I25" i="14"/>
  <c r="K25" i="14"/>
  <c r="O25" i="14"/>
  <c r="Q25" i="14"/>
  <c r="V25" i="14"/>
  <c r="G26" i="14"/>
  <c r="I26" i="14"/>
  <c r="K26" i="14"/>
  <c r="M26" i="14"/>
  <c r="O26" i="14"/>
  <c r="Q26" i="14"/>
  <c r="V26" i="14"/>
  <c r="G27" i="14"/>
  <c r="I27" i="14"/>
  <c r="K27" i="14"/>
  <c r="M27" i="14"/>
  <c r="O27" i="14"/>
  <c r="Q27" i="14"/>
  <c r="V27" i="14"/>
  <c r="G28" i="14"/>
  <c r="I28" i="14"/>
  <c r="K28" i="14"/>
  <c r="M28" i="14"/>
  <c r="O28" i="14"/>
  <c r="Q28" i="14"/>
  <c r="V28" i="14"/>
  <c r="G29" i="14"/>
  <c r="M29" i="14" s="1"/>
  <c r="I29" i="14"/>
  <c r="K29" i="14"/>
  <c r="O29" i="14"/>
  <c r="Q29" i="14"/>
  <c r="V29" i="14"/>
  <c r="G30" i="14"/>
  <c r="I30" i="14"/>
  <c r="K30" i="14"/>
  <c r="M30" i="14"/>
  <c r="O30" i="14"/>
  <c r="Q30" i="14"/>
  <c r="V30" i="14"/>
  <c r="G31" i="14"/>
  <c r="M31" i="14" s="1"/>
  <c r="I31" i="14"/>
  <c r="K31" i="14"/>
  <c r="O31" i="14"/>
  <c r="Q31" i="14"/>
  <c r="V31" i="14"/>
  <c r="G32" i="14"/>
  <c r="M32" i="14" s="1"/>
  <c r="I32" i="14"/>
  <c r="K32" i="14"/>
  <c r="O32" i="14"/>
  <c r="Q32" i="14"/>
  <c r="V32" i="14"/>
  <c r="G34" i="14"/>
  <c r="I34" i="14"/>
  <c r="K34" i="14"/>
  <c r="K33" i="14" s="1"/>
  <c r="M34" i="14"/>
  <c r="O34" i="14"/>
  <c r="Q34" i="14"/>
  <c r="Q33" i="14" s="1"/>
  <c r="V34" i="14"/>
  <c r="G38" i="14"/>
  <c r="G33" i="14" s="1"/>
  <c r="I38" i="14"/>
  <c r="K38" i="14"/>
  <c r="M38" i="14"/>
  <c r="O38" i="14"/>
  <c r="O33" i="14" s="1"/>
  <c r="Q38" i="14"/>
  <c r="V38" i="14"/>
  <c r="V33" i="14" s="1"/>
  <c r="G42" i="14"/>
  <c r="I42" i="14"/>
  <c r="K42" i="14"/>
  <c r="M42" i="14"/>
  <c r="O42" i="14"/>
  <c r="Q42" i="14"/>
  <c r="V42" i="14"/>
  <c r="G46" i="14"/>
  <c r="M46" i="14" s="1"/>
  <c r="I46" i="14"/>
  <c r="K46" i="14"/>
  <c r="O46" i="14"/>
  <c r="Q46" i="14"/>
  <c r="V46" i="14"/>
  <c r="G47" i="14"/>
  <c r="I47" i="14"/>
  <c r="K47" i="14"/>
  <c r="M47" i="14"/>
  <c r="O47" i="14"/>
  <c r="Q47" i="14"/>
  <c r="V47" i="14"/>
  <c r="G48" i="14"/>
  <c r="M48" i="14" s="1"/>
  <c r="I48" i="14"/>
  <c r="K48" i="14"/>
  <c r="O48" i="14"/>
  <c r="Q48" i="14"/>
  <c r="V48" i="14"/>
  <c r="G49" i="14"/>
  <c r="M49" i="14" s="1"/>
  <c r="I49" i="14"/>
  <c r="I33" i="14" s="1"/>
  <c r="K49" i="14"/>
  <c r="O49" i="14"/>
  <c r="Q49" i="14"/>
  <c r="V49" i="14"/>
  <c r="G50" i="14"/>
  <c r="M50" i="14" s="1"/>
  <c r="I50" i="14"/>
  <c r="K50" i="14"/>
  <c r="O50" i="14"/>
  <c r="Q50" i="14"/>
  <c r="V50" i="14"/>
  <c r="G51" i="14"/>
  <c r="I51" i="14"/>
  <c r="K51" i="14"/>
  <c r="M51" i="14"/>
  <c r="O51" i="14"/>
  <c r="Q51" i="14"/>
  <c r="V51" i="14"/>
  <c r="G52" i="14"/>
  <c r="I52" i="14"/>
  <c r="K52" i="14"/>
  <c r="M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M57" i="14" s="1"/>
  <c r="I57" i="14"/>
  <c r="K57" i="14"/>
  <c r="O57" i="14"/>
  <c r="Q57" i="14"/>
  <c r="V57" i="14"/>
  <c r="G58" i="14"/>
  <c r="M58" i="14" s="1"/>
  <c r="I58" i="14"/>
  <c r="K58" i="14"/>
  <c r="O58" i="14"/>
  <c r="Q58" i="14"/>
  <c r="V58" i="14"/>
  <c r="G59" i="14"/>
  <c r="I59" i="14"/>
  <c r="K59" i="14"/>
  <c r="M59" i="14"/>
  <c r="O59" i="14"/>
  <c r="Q59" i="14"/>
  <c r="V59" i="14"/>
  <c r="G62" i="14"/>
  <c r="I62" i="14"/>
  <c r="K62" i="14"/>
  <c r="M62" i="14"/>
  <c r="O62" i="14"/>
  <c r="Q62" i="14"/>
  <c r="V62" i="14"/>
  <c r="G65" i="14"/>
  <c r="I65" i="14"/>
  <c r="K65" i="14"/>
  <c r="M65" i="14"/>
  <c r="O65" i="14"/>
  <c r="Q65" i="14"/>
  <c r="V65" i="14"/>
  <c r="G69" i="14"/>
  <c r="I69" i="14"/>
  <c r="I68" i="14" s="1"/>
  <c r="K69" i="14"/>
  <c r="M69" i="14"/>
  <c r="O69" i="14"/>
  <c r="Q69" i="14"/>
  <c r="V69" i="14"/>
  <c r="V68" i="14" s="1"/>
  <c r="G70" i="14"/>
  <c r="M70" i="14" s="1"/>
  <c r="I70" i="14"/>
  <c r="K70" i="14"/>
  <c r="K68" i="14" s="1"/>
  <c r="O70" i="14"/>
  <c r="O68" i="14" s="1"/>
  <c r="Q70" i="14"/>
  <c r="V70" i="14"/>
  <c r="G71" i="14"/>
  <c r="G68" i="14" s="1"/>
  <c r="I71" i="14"/>
  <c r="K71" i="14"/>
  <c r="M71" i="14"/>
  <c r="O71" i="14"/>
  <c r="Q71" i="14"/>
  <c r="Q68" i="14" s="1"/>
  <c r="V71" i="14"/>
  <c r="G72" i="14"/>
  <c r="M72" i="14" s="1"/>
  <c r="I72" i="14"/>
  <c r="K72" i="14"/>
  <c r="O72" i="14"/>
  <c r="Q72" i="14"/>
  <c r="V72" i="14"/>
  <c r="G73" i="14"/>
  <c r="I73" i="14"/>
  <c r="K73" i="14"/>
  <c r="M73" i="14"/>
  <c r="O73" i="14"/>
  <c r="Q73" i="14"/>
  <c r="V73" i="14"/>
  <c r="G74" i="14"/>
  <c r="I74" i="14"/>
  <c r="K74" i="14"/>
  <c r="M74" i="14"/>
  <c r="O74" i="14"/>
  <c r="Q74" i="14"/>
  <c r="V74" i="14"/>
  <c r="G75" i="14"/>
  <c r="I75" i="14"/>
  <c r="K75" i="14"/>
  <c r="M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I79" i="14"/>
  <c r="K79" i="14"/>
  <c r="M79" i="14"/>
  <c r="O79" i="14"/>
  <c r="Q79" i="14"/>
  <c r="V79" i="14"/>
  <c r="G80" i="14"/>
  <c r="M80" i="14" s="1"/>
  <c r="I80" i="14"/>
  <c r="K80" i="14"/>
  <c r="O80" i="14"/>
  <c r="Q80" i="14"/>
  <c r="V80" i="14"/>
  <c r="G81" i="14"/>
  <c r="I81" i="14"/>
  <c r="K81" i="14"/>
  <c r="M81" i="14"/>
  <c r="O81" i="14"/>
  <c r="Q81" i="14"/>
  <c r="V81" i="14"/>
  <c r="G82" i="14"/>
  <c r="I82" i="14"/>
  <c r="K82" i="14"/>
  <c r="M82" i="14"/>
  <c r="O82" i="14"/>
  <c r="Q82" i="14"/>
  <c r="V82" i="14"/>
  <c r="G83" i="14"/>
  <c r="I83" i="14"/>
  <c r="K83" i="14"/>
  <c r="M83" i="14"/>
  <c r="O83" i="14"/>
  <c r="Q83" i="14"/>
  <c r="V83" i="14"/>
  <c r="G84" i="14"/>
  <c r="M84" i="14" s="1"/>
  <c r="I84" i="14"/>
  <c r="K84" i="14"/>
  <c r="O84" i="14"/>
  <c r="Q84" i="14"/>
  <c r="V84" i="14"/>
  <c r="G85" i="14"/>
  <c r="I85" i="14"/>
  <c r="K85" i="14"/>
  <c r="M85" i="14"/>
  <c r="O85" i="14"/>
  <c r="Q85" i="14"/>
  <c r="V85" i="14"/>
  <c r="G86" i="14"/>
  <c r="M86" i="14" s="1"/>
  <c r="I86" i="14"/>
  <c r="K86" i="14"/>
  <c r="O86" i="14"/>
  <c r="Q86" i="14"/>
  <c r="V86" i="14"/>
  <c r="G87" i="14"/>
  <c r="I87" i="14"/>
  <c r="K87" i="14"/>
  <c r="M87" i="14"/>
  <c r="O87" i="14"/>
  <c r="Q87" i="14"/>
  <c r="V87" i="14"/>
  <c r="G88" i="14"/>
  <c r="M88" i="14" s="1"/>
  <c r="I88" i="14"/>
  <c r="K88" i="14"/>
  <c r="O88" i="14"/>
  <c r="Q88" i="14"/>
  <c r="V88" i="14"/>
  <c r="G89" i="14"/>
  <c r="I89" i="14"/>
  <c r="K89" i="14"/>
  <c r="M89" i="14"/>
  <c r="O89" i="14"/>
  <c r="Q89" i="14"/>
  <c r="V89" i="14"/>
  <c r="G90" i="14"/>
  <c r="M90" i="14" s="1"/>
  <c r="I90" i="14"/>
  <c r="K90" i="14"/>
  <c r="O90" i="14"/>
  <c r="Q90" i="14"/>
  <c r="V90" i="14"/>
  <c r="G91" i="14"/>
  <c r="I91" i="14"/>
  <c r="K91" i="14"/>
  <c r="M91" i="14"/>
  <c r="O91" i="14"/>
  <c r="Q91" i="14"/>
  <c r="V91" i="14"/>
  <c r="G92" i="14"/>
  <c r="M92" i="14" s="1"/>
  <c r="I92" i="14"/>
  <c r="K92" i="14"/>
  <c r="O92" i="14"/>
  <c r="Q92" i="14"/>
  <c r="V92" i="14"/>
  <c r="G93" i="14"/>
  <c r="I93" i="14"/>
  <c r="K93" i="14"/>
  <c r="M93" i="14"/>
  <c r="O93" i="14"/>
  <c r="Q93" i="14"/>
  <c r="V93" i="14"/>
  <c r="G94" i="14"/>
  <c r="M94" i="14" s="1"/>
  <c r="I94" i="14"/>
  <c r="K94" i="14"/>
  <c r="O94" i="14"/>
  <c r="Q94" i="14"/>
  <c r="V94" i="14"/>
  <c r="G95" i="14"/>
  <c r="I95" i="14"/>
  <c r="K95" i="14"/>
  <c r="M95" i="14"/>
  <c r="O95" i="14"/>
  <c r="Q95" i="14"/>
  <c r="V95" i="14"/>
  <c r="G96" i="14"/>
  <c r="M96" i="14" s="1"/>
  <c r="I96" i="14"/>
  <c r="K96" i="14"/>
  <c r="O96" i="14"/>
  <c r="Q96" i="14"/>
  <c r="V96" i="14"/>
  <c r="G97" i="14"/>
  <c r="I97" i="14"/>
  <c r="K97" i="14"/>
  <c r="M97" i="14"/>
  <c r="O97" i="14"/>
  <c r="Q97" i="14"/>
  <c r="V97" i="14"/>
  <c r="G98" i="14"/>
  <c r="M98" i="14" s="1"/>
  <c r="I98" i="14"/>
  <c r="K98" i="14"/>
  <c r="O98" i="14"/>
  <c r="Q98" i="14"/>
  <c r="V98" i="14"/>
  <c r="G99" i="14"/>
  <c r="I99" i="14"/>
  <c r="K99" i="14"/>
  <c r="M99" i="14"/>
  <c r="O99" i="14"/>
  <c r="Q99" i="14"/>
  <c r="V99" i="14"/>
  <c r="G100" i="14"/>
  <c r="K100" i="14"/>
  <c r="O100" i="14"/>
  <c r="Q100" i="14"/>
  <c r="V100" i="14"/>
  <c r="G101" i="14"/>
  <c r="I101" i="14"/>
  <c r="I100" i="14" s="1"/>
  <c r="K101" i="14"/>
  <c r="M101" i="14"/>
  <c r="M100" i="14" s="1"/>
  <c r="O101" i="14"/>
  <c r="Q101" i="14"/>
  <c r="V101" i="14"/>
  <c r="G102" i="14"/>
  <c r="K102" i="14"/>
  <c r="O102" i="14"/>
  <c r="V102" i="14"/>
  <c r="G103" i="14"/>
  <c r="I103" i="14"/>
  <c r="I102" i="14" s="1"/>
  <c r="K103" i="14"/>
  <c r="M103" i="14"/>
  <c r="M102" i="14" s="1"/>
  <c r="O103" i="14"/>
  <c r="Q103" i="14"/>
  <c r="Q102" i="14" s="1"/>
  <c r="V103" i="14"/>
  <c r="K104" i="14"/>
  <c r="G105" i="14"/>
  <c r="I105" i="14"/>
  <c r="K105" i="14"/>
  <c r="M105" i="14"/>
  <c r="O105" i="14"/>
  <c r="Q105" i="14"/>
  <c r="Q104" i="14" s="1"/>
  <c r="V105" i="14"/>
  <c r="G106" i="14"/>
  <c r="M106" i="14" s="1"/>
  <c r="I106" i="14"/>
  <c r="K106" i="14"/>
  <c r="O106" i="14"/>
  <c r="O104" i="14" s="1"/>
  <c r="Q106" i="14"/>
  <c r="V106" i="14"/>
  <c r="V104" i="14" s="1"/>
  <c r="G107" i="14"/>
  <c r="I107" i="14"/>
  <c r="I104" i="14" s="1"/>
  <c r="K107" i="14"/>
  <c r="M107" i="14"/>
  <c r="O107" i="14"/>
  <c r="Q107" i="14"/>
  <c r="V107" i="14"/>
  <c r="AE109" i="14"/>
  <c r="G755" i="13"/>
  <c r="BA736" i="13"/>
  <c r="BA221" i="13"/>
  <c r="BA144" i="13"/>
  <c r="BA121" i="13"/>
  <c r="BA82" i="13"/>
  <c r="BA52" i="13"/>
  <c r="BA41" i="13"/>
  <c r="BA25" i="13"/>
  <c r="BA14" i="13"/>
  <c r="BA10" i="13"/>
  <c r="G9" i="13"/>
  <c r="M9" i="13" s="1"/>
  <c r="I9" i="13"/>
  <c r="I8" i="13" s="1"/>
  <c r="K9" i="13"/>
  <c r="K8" i="13" s="1"/>
  <c r="O9" i="13"/>
  <c r="O8" i="13" s="1"/>
  <c r="Q9" i="13"/>
  <c r="Q8" i="13" s="1"/>
  <c r="V9" i="13"/>
  <c r="V8" i="13" s="1"/>
  <c r="G13" i="13"/>
  <c r="I13" i="13"/>
  <c r="K13" i="13"/>
  <c r="M13" i="13"/>
  <c r="O13" i="13"/>
  <c r="Q13" i="13"/>
  <c r="V13" i="13"/>
  <c r="G24" i="13"/>
  <c r="I24" i="13"/>
  <c r="K24" i="13"/>
  <c r="M24" i="13"/>
  <c r="O24" i="13"/>
  <c r="Q24" i="13"/>
  <c r="V24" i="13"/>
  <c r="G28" i="13"/>
  <c r="I28" i="13"/>
  <c r="K28" i="13"/>
  <c r="M28" i="13"/>
  <c r="O28" i="13"/>
  <c r="Q28" i="13"/>
  <c r="V28" i="13"/>
  <c r="G37" i="13"/>
  <c r="M37" i="13" s="1"/>
  <c r="I37" i="13"/>
  <c r="K37" i="13"/>
  <c r="O37" i="13"/>
  <c r="Q37" i="13"/>
  <c r="V37" i="13"/>
  <c r="G43" i="13"/>
  <c r="I43" i="13"/>
  <c r="K43" i="13"/>
  <c r="M43" i="13"/>
  <c r="O43" i="13"/>
  <c r="Q43" i="13"/>
  <c r="V43" i="13"/>
  <c r="G45" i="13"/>
  <c r="I45" i="13"/>
  <c r="K45" i="13"/>
  <c r="M45" i="13"/>
  <c r="O45" i="13"/>
  <c r="Q45" i="13"/>
  <c r="V45" i="13"/>
  <c r="G48" i="13"/>
  <c r="G8" i="13" s="1"/>
  <c r="I48" i="13"/>
  <c r="K48" i="13"/>
  <c r="O48" i="13"/>
  <c r="Q48" i="13"/>
  <c r="V48" i="13"/>
  <c r="I54" i="13"/>
  <c r="G55" i="13"/>
  <c r="I55" i="13"/>
  <c r="K55" i="13"/>
  <c r="K54" i="13" s="1"/>
  <c r="M55" i="13"/>
  <c r="O55" i="13"/>
  <c r="Q55" i="13"/>
  <c r="Q54" i="13" s="1"/>
  <c r="V55" i="13"/>
  <c r="V54" i="13" s="1"/>
  <c r="G61" i="13"/>
  <c r="I61" i="13"/>
  <c r="K61" i="13"/>
  <c r="M61" i="13"/>
  <c r="O61" i="13"/>
  <c r="Q61" i="13"/>
  <c r="V61" i="13"/>
  <c r="G66" i="13"/>
  <c r="I66" i="13"/>
  <c r="K66" i="13"/>
  <c r="M66" i="13"/>
  <c r="O66" i="13"/>
  <c r="O54" i="13" s="1"/>
  <c r="Q66" i="13"/>
  <c r="V66" i="13"/>
  <c r="G69" i="13"/>
  <c r="M69" i="13" s="1"/>
  <c r="I69" i="13"/>
  <c r="K69" i="13"/>
  <c r="O69" i="13"/>
  <c r="Q69" i="13"/>
  <c r="V69" i="13"/>
  <c r="G71" i="13"/>
  <c r="M71" i="13" s="1"/>
  <c r="I71" i="13"/>
  <c r="K71" i="13"/>
  <c r="O71" i="13"/>
  <c r="Q71" i="13"/>
  <c r="V71" i="13"/>
  <c r="G75" i="13"/>
  <c r="I75" i="13"/>
  <c r="K75" i="13"/>
  <c r="M75" i="13"/>
  <c r="O75" i="13"/>
  <c r="Q75" i="13"/>
  <c r="V75" i="13"/>
  <c r="G78" i="13"/>
  <c r="G54" i="13" s="1"/>
  <c r="I78" i="13"/>
  <c r="K78" i="13"/>
  <c r="O78" i="13"/>
  <c r="Q78" i="13"/>
  <c r="V78" i="13"/>
  <c r="G80" i="13"/>
  <c r="G81" i="13"/>
  <c r="I81" i="13"/>
  <c r="I80" i="13" s="1"/>
  <c r="K81" i="13"/>
  <c r="K80" i="13" s="1"/>
  <c r="M81" i="13"/>
  <c r="O81" i="13"/>
  <c r="Q81" i="13"/>
  <c r="Q80" i="13" s="1"/>
  <c r="V81" i="13"/>
  <c r="V80" i="13" s="1"/>
  <c r="G84" i="13"/>
  <c r="I84" i="13"/>
  <c r="K84" i="13"/>
  <c r="M84" i="13"/>
  <c r="O84" i="13"/>
  <c r="Q84" i="13"/>
  <c r="V84" i="13"/>
  <c r="G88" i="13"/>
  <c r="I88" i="13"/>
  <c r="K88" i="13"/>
  <c r="M88" i="13"/>
  <c r="O88" i="13"/>
  <c r="O80" i="13" s="1"/>
  <c r="Q88" i="13"/>
  <c r="V88" i="13"/>
  <c r="G92" i="13"/>
  <c r="M92" i="13" s="1"/>
  <c r="I92" i="13"/>
  <c r="K92" i="13"/>
  <c r="O92" i="13"/>
  <c r="Q92" i="13"/>
  <c r="V92" i="13"/>
  <c r="G97" i="13"/>
  <c r="M97" i="13" s="1"/>
  <c r="I97" i="13"/>
  <c r="K97" i="13"/>
  <c r="O97" i="13"/>
  <c r="Q97" i="13"/>
  <c r="V97" i="13"/>
  <c r="G100" i="13"/>
  <c r="I100" i="13"/>
  <c r="K100" i="13"/>
  <c r="M100" i="13"/>
  <c r="O100" i="13"/>
  <c r="Q100" i="13"/>
  <c r="V100" i="13"/>
  <c r="G108" i="13"/>
  <c r="G107" i="13" s="1"/>
  <c r="I108" i="13"/>
  <c r="I107" i="13" s="1"/>
  <c r="K108" i="13"/>
  <c r="K107" i="13" s="1"/>
  <c r="O108" i="13"/>
  <c r="O107" i="13" s="1"/>
  <c r="Q108" i="13"/>
  <c r="Q107" i="13" s="1"/>
  <c r="V108" i="13"/>
  <c r="V107" i="13" s="1"/>
  <c r="G120" i="13"/>
  <c r="M120" i="13" s="1"/>
  <c r="I120" i="13"/>
  <c r="K120" i="13"/>
  <c r="O120" i="13"/>
  <c r="Q120" i="13"/>
  <c r="V120" i="13"/>
  <c r="G143" i="13"/>
  <c r="I143" i="13"/>
  <c r="K143" i="13"/>
  <c r="M143" i="13"/>
  <c r="O143" i="13"/>
  <c r="Q143" i="13"/>
  <c r="V143" i="13"/>
  <c r="G165" i="13"/>
  <c r="I165" i="13"/>
  <c r="K165" i="13"/>
  <c r="M165" i="13"/>
  <c r="O165" i="13"/>
  <c r="Q165" i="13"/>
  <c r="V165" i="13"/>
  <c r="G186" i="13"/>
  <c r="O186" i="13"/>
  <c r="G187" i="13"/>
  <c r="M187" i="13" s="1"/>
  <c r="M186" i="13" s="1"/>
  <c r="I187" i="13"/>
  <c r="I186" i="13" s="1"/>
  <c r="K187" i="13"/>
  <c r="K186" i="13" s="1"/>
  <c r="O187" i="13"/>
  <c r="Q187" i="13"/>
  <c r="Q186" i="13" s="1"/>
  <c r="V187" i="13"/>
  <c r="V186" i="13" s="1"/>
  <c r="K189" i="13"/>
  <c r="V189" i="13"/>
  <c r="G190" i="13"/>
  <c r="G189" i="13" s="1"/>
  <c r="I190" i="13"/>
  <c r="I189" i="13" s="1"/>
  <c r="K190" i="13"/>
  <c r="O190" i="13"/>
  <c r="O189" i="13" s="1"/>
  <c r="Q190" i="13"/>
  <c r="Q189" i="13" s="1"/>
  <c r="V190" i="13"/>
  <c r="G192" i="13"/>
  <c r="M192" i="13" s="1"/>
  <c r="I192" i="13"/>
  <c r="K192" i="13"/>
  <c r="O192" i="13"/>
  <c r="Q192" i="13"/>
  <c r="V192" i="13"/>
  <c r="G195" i="13"/>
  <c r="I195" i="13"/>
  <c r="K195" i="13"/>
  <c r="K194" i="13" s="1"/>
  <c r="M195" i="13"/>
  <c r="O195" i="13"/>
  <c r="O194" i="13" s="1"/>
  <c r="Q195" i="13"/>
  <c r="V195" i="13"/>
  <c r="V194" i="13" s="1"/>
  <c r="G199" i="13"/>
  <c r="I199" i="13"/>
  <c r="K199" i="13"/>
  <c r="M199" i="13"/>
  <c r="O199" i="13"/>
  <c r="Q199" i="13"/>
  <c r="V199" i="13"/>
  <c r="G203" i="13"/>
  <c r="G194" i="13" s="1"/>
  <c r="I203" i="13"/>
  <c r="K203" i="13"/>
  <c r="M203" i="13"/>
  <c r="O203" i="13"/>
  <c r="Q203" i="13"/>
  <c r="Q194" i="13" s="1"/>
  <c r="V203" i="13"/>
  <c r="G210" i="13"/>
  <c r="M210" i="13" s="1"/>
  <c r="I210" i="13"/>
  <c r="K210" i="13"/>
  <c r="O210" i="13"/>
  <c r="Q210" i="13"/>
  <c r="V210" i="13"/>
  <c r="G215" i="13"/>
  <c r="M215" i="13" s="1"/>
  <c r="I215" i="13"/>
  <c r="K215" i="13"/>
  <c r="O215" i="13"/>
  <c r="Q215" i="13"/>
  <c r="V215" i="13"/>
  <c r="G220" i="13"/>
  <c r="M220" i="13" s="1"/>
  <c r="I220" i="13"/>
  <c r="K220" i="13"/>
  <c r="O220" i="13"/>
  <c r="Q220" i="13"/>
  <c r="V220" i="13"/>
  <c r="G225" i="13"/>
  <c r="M225" i="13" s="1"/>
  <c r="I225" i="13"/>
  <c r="K225" i="13"/>
  <c r="O225" i="13"/>
  <c r="Q225" i="13"/>
  <c r="V225" i="13"/>
  <c r="G227" i="13"/>
  <c r="M227" i="13" s="1"/>
  <c r="I227" i="13"/>
  <c r="I194" i="13" s="1"/>
  <c r="K227" i="13"/>
  <c r="O227" i="13"/>
  <c r="Q227" i="13"/>
  <c r="V227" i="13"/>
  <c r="G229" i="13"/>
  <c r="I229" i="13"/>
  <c r="K229" i="13"/>
  <c r="M229" i="13"/>
  <c r="O229" i="13"/>
  <c r="Q229" i="13"/>
  <c r="V229" i="13"/>
  <c r="G234" i="13"/>
  <c r="I234" i="13"/>
  <c r="K234" i="13"/>
  <c r="M234" i="13"/>
  <c r="O234" i="13"/>
  <c r="Q234" i="13"/>
  <c r="V234" i="13"/>
  <c r="G236" i="13"/>
  <c r="M236" i="13" s="1"/>
  <c r="I236" i="13"/>
  <c r="K236" i="13"/>
  <c r="O236" i="13"/>
  <c r="Q236" i="13"/>
  <c r="V236" i="13"/>
  <c r="I238" i="13"/>
  <c r="O238" i="13"/>
  <c r="Q238" i="13"/>
  <c r="G239" i="13"/>
  <c r="G238" i="13" s="1"/>
  <c r="I239" i="13"/>
  <c r="K239" i="13"/>
  <c r="K238" i="13" s="1"/>
  <c r="O239" i="13"/>
  <c r="Q239" i="13"/>
  <c r="V239" i="13"/>
  <c r="V238" i="13" s="1"/>
  <c r="G242" i="13"/>
  <c r="G241" i="13" s="1"/>
  <c r="I242" i="13"/>
  <c r="I241" i="13" s="1"/>
  <c r="K242" i="13"/>
  <c r="K241" i="13" s="1"/>
  <c r="O242" i="13"/>
  <c r="O241" i="13" s="1"/>
  <c r="Q242" i="13"/>
  <c r="Q241" i="13" s="1"/>
  <c r="V242" i="13"/>
  <c r="G255" i="13"/>
  <c r="M255" i="13" s="1"/>
  <c r="I255" i="13"/>
  <c r="K255" i="13"/>
  <c r="O255" i="13"/>
  <c r="Q255" i="13"/>
  <c r="V255" i="13"/>
  <c r="G256" i="13"/>
  <c r="I256" i="13"/>
  <c r="K256" i="13"/>
  <c r="M256" i="13"/>
  <c r="O256" i="13"/>
  <c r="Q256" i="13"/>
  <c r="V256" i="13"/>
  <c r="V241" i="13" s="1"/>
  <c r="G268" i="13"/>
  <c r="I268" i="13"/>
  <c r="K268" i="13"/>
  <c r="M268" i="13"/>
  <c r="O268" i="13"/>
  <c r="Q268" i="13"/>
  <c r="V268" i="13"/>
  <c r="G271" i="13"/>
  <c r="M271" i="13" s="1"/>
  <c r="I271" i="13"/>
  <c r="K271" i="13"/>
  <c r="O271" i="13"/>
  <c r="Q271" i="13"/>
  <c r="V271" i="13"/>
  <c r="Q273" i="13"/>
  <c r="G274" i="13"/>
  <c r="M274" i="13" s="1"/>
  <c r="I274" i="13"/>
  <c r="I273" i="13" s="1"/>
  <c r="K274" i="13"/>
  <c r="K273" i="13" s="1"/>
  <c r="O274" i="13"/>
  <c r="Q274" i="13"/>
  <c r="V274" i="13"/>
  <c r="V273" i="13" s="1"/>
  <c r="G295" i="13"/>
  <c r="G273" i="13" s="1"/>
  <c r="I295" i="13"/>
  <c r="K295" i="13"/>
  <c r="O295" i="13"/>
  <c r="Q295" i="13"/>
  <c r="V295" i="13"/>
  <c r="G316" i="13"/>
  <c r="M316" i="13" s="1"/>
  <c r="I316" i="13"/>
  <c r="K316" i="13"/>
  <c r="O316" i="13"/>
  <c r="O273" i="13" s="1"/>
  <c r="Q316" i="13"/>
  <c r="V316" i="13"/>
  <c r="G337" i="13"/>
  <c r="M337" i="13" s="1"/>
  <c r="I337" i="13"/>
  <c r="K337" i="13"/>
  <c r="O337" i="13"/>
  <c r="Q337" i="13"/>
  <c r="V337" i="13"/>
  <c r="G339" i="13"/>
  <c r="G340" i="13"/>
  <c r="I340" i="13"/>
  <c r="I339" i="13" s="1"/>
  <c r="K340" i="13"/>
  <c r="M340" i="13"/>
  <c r="O340" i="13"/>
  <c r="O339" i="13" s="1"/>
  <c r="Q340" i="13"/>
  <c r="V340" i="13"/>
  <c r="V339" i="13" s="1"/>
  <c r="G343" i="13"/>
  <c r="M343" i="13" s="1"/>
  <c r="I343" i="13"/>
  <c r="K343" i="13"/>
  <c r="K339" i="13" s="1"/>
  <c r="O343" i="13"/>
  <c r="Q343" i="13"/>
  <c r="Q339" i="13" s="1"/>
  <c r="V343" i="13"/>
  <c r="G354" i="13"/>
  <c r="I354" i="13"/>
  <c r="K354" i="13"/>
  <c r="M354" i="13"/>
  <c r="O354" i="13"/>
  <c r="Q354" i="13"/>
  <c r="V354" i="13"/>
  <c r="G369" i="13"/>
  <c r="M369" i="13" s="1"/>
  <c r="I369" i="13"/>
  <c r="K369" i="13"/>
  <c r="O369" i="13"/>
  <c r="Q369" i="13"/>
  <c r="V369" i="13"/>
  <c r="G379" i="13"/>
  <c r="M379" i="13" s="1"/>
  <c r="I379" i="13"/>
  <c r="K379" i="13"/>
  <c r="O379" i="13"/>
  <c r="Q379" i="13"/>
  <c r="V379" i="13"/>
  <c r="G390" i="13"/>
  <c r="M390" i="13" s="1"/>
  <c r="I390" i="13"/>
  <c r="K390" i="13"/>
  <c r="O390" i="13"/>
  <c r="Q390" i="13"/>
  <c r="V390" i="13"/>
  <c r="G393" i="13"/>
  <c r="G392" i="13" s="1"/>
  <c r="I393" i="13"/>
  <c r="K393" i="13"/>
  <c r="K392" i="13" s="1"/>
  <c r="O393" i="13"/>
  <c r="Q393" i="13"/>
  <c r="Q392" i="13" s="1"/>
  <c r="V393" i="13"/>
  <c r="V392" i="13" s="1"/>
  <c r="G414" i="13"/>
  <c r="I414" i="13"/>
  <c r="I392" i="13" s="1"/>
  <c r="K414" i="13"/>
  <c r="M414" i="13"/>
  <c r="O414" i="13"/>
  <c r="O392" i="13" s="1"/>
  <c r="Q414" i="13"/>
  <c r="V414" i="13"/>
  <c r="G438" i="13"/>
  <c r="I438" i="13"/>
  <c r="K438" i="13"/>
  <c r="M438" i="13"/>
  <c r="O438" i="13"/>
  <c r="Q438" i="13"/>
  <c r="V438" i="13"/>
  <c r="G459" i="13"/>
  <c r="I459" i="13"/>
  <c r="K459" i="13"/>
  <c r="M459" i="13"/>
  <c r="O459" i="13"/>
  <c r="Q459" i="13"/>
  <c r="V459" i="13"/>
  <c r="G483" i="13"/>
  <c r="G482" i="13" s="1"/>
  <c r="I483" i="13"/>
  <c r="K483" i="13"/>
  <c r="K482" i="13" s="1"/>
  <c r="O483" i="13"/>
  <c r="Q483" i="13"/>
  <c r="Q482" i="13" s="1"/>
  <c r="V483" i="13"/>
  <c r="G496" i="13"/>
  <c r="M496" i="13" s="1"/>
  <c r="I496" i="13"/>
  <c r="I482" i="13" s="1"/>
  <c r="K496" i="13"/>
  <c r="O496" i="13"/>
  <c r="Q496" i="13"/>
  <c r="V496" i="13"/>
  <c r="V482" i="13" s="1"/>
  <c r="G509" i="13"/>
  <c r="M509" i="13" s="1"/>
  <c r="I509" i="13"/>
  <c r="K509" i="13"/>
  <c r="O509" i="13"/>
  <c r="Q509" i="13"/>
  <c r="V509" i="13"/>
  <c r="G511" i="13"/>
  <c r="M511" i="13" s="1"/>
  <c r="I511" i="13"/>
  <c r="K511" i="13"/>
  <c r="O511" i="13"/>
  <c r="Q511" i="13"/>
  <c r="V511" i="13"/>
  <c r="G513" i="13"/>
  <c r="I513" i="13"/>
  <c r="K513" i="13"/>
  <c r="M513" i="13"/>
  <c r="O513" i="13"/>
  <c r="Q513" i="13"/>
  <c r="V513" i="13"/>
  <c r="G522" i="13"/>
  <c r="I522" i="13"/>
  <c r="K522" i="13"/>
  <c r="M522" i="13"/>
  <c r="O522" i="13"/>
  <c r="Q522" i="13"/>
  <c r="V522" i="13"/>
  <c r="G523" i="13"/>
  <c r="I523" i="13"/>
  <c r="K523" i="13"/>
  <c r="M523" i="13"/>
  <c r="O523" i="13"/>
  <c r="Q523" i="13"/>
  <c r="V523" i="13"/>
  <c r="G526" i="13"/>
  <c r="M526" i="13" s="1"/>
  <c r="I526" i="13"/>
  <c r="K526" i="13"/>
  <c r="O526" i="13"/>
  <c r="O482" i="13" s="1"/>
  <c r="Q526" i="13"/>
  <c r="V526" i="13"/>
  <c r="G534" i="13"/>
  <c r="M534" i="13" s="1"/>
  <c r="I534" i="13"/>
  <c r="K534" i="13"/>
  <c r="O534" i="13"/>
  <c r="Q534" i="13"/>
  <c r="V534" i="13"/>
  <c r="G536" i="13"/>
  <c r="M536" i="13" s="1"/>
  <c r="I536" i="13"/>
  <c r="K536" i="13"/>
  <c r="O536" i="13"/>
  <c r="Q536" i="13"/>
  <c r="V536" i="13"/>
  <c r="G550" i="13"/>
  <c r="M550" i="13" s="1"/>
  <c r="I550" i="13"/>
  <c r="K550" i="13"/>
  <c r="O550" i="13"/>
  <c r="Q550" i="13"/>
  <c r="V550" i="13"/>
  <c r="G554" i="13"/>
  <c r="M554" i="13" s="1"/>
  <c r="I554" i="13"/>
  <c r="K554" i="13"/>
  <c r="O554" i="13"/>
  <c r="Q554" i="13"/>
  <c r="V554" i="13"/>
  <c r="G556" i="13"/>
  <c r="I556" i="13"/>
  <c r="K556" i="13"/>
  <c r="M556" i="13"/>
  <c r="O556" i="13"/>
  <c r="Q556" i="13"/>
  <c r="V556" i="13"/>
  <c r="G557" i="13"/>
  <c r="I557" i="13"/>
  <c r="K557" i="13"/>
  <c r="M557" i="13"/>
  <c r="O557" i="13"/>
  <c r="Q557" i="13"/>
  <c r="V557" i="13"/>
  <c r="G564" i="13"/>
  <c r="I564" i="13"/>
  <c r="K564" i="13"/>
  <c r="M564" i="13"/>
  <c r="O564" i="13"/>
  <c r="Q564" i="13"/>
  <c r="V564" i="13"/>
  <c r="G586" i="13"/>
  <c r="M586" i="13" s="1"/>
  <c r="I586" i="13"/>
  <c r="K586" i="13"/>
  <c r="O586" i="13"/>
  <c r="Q586" i="13"/>
  <c r="V586" i="13"/>
  <c r="G589" i="13"/>
  <c r="G588" i="13" s="1"/>
  <c r="I589" i="13"/>
  <c r="I588" i="13" s="1"/>
  <c r="K589" i="13"/>
  <c r="O589" i="13"/>
  <c r="O588" i="13" s="1"/>
  <c r="Q589" i="13"/>
  <c r="V589" i="13"/>
  <c r="V588" i="13" s="1"/>
  <c r="G596" i="13"/>
  <c r="M596" i="13" s="1"/>
  <c r="I596" i="13"/>
  <c r="K596" i="13"/>
  <c r="K588" i="13" s="1"/>
  <c r="O596" i="13"/>
  <c r="Q596" i="13"/>
  <c r="V596" i="13"/>
  <c r="G603" i="13"/>
  <c r="M603" i="13" s="1"/>
  <c r="I603" i="13"/>
  <c r="K603" i="13"/>
  <c r="O603" i="13"/>
  <c r="Q603" i="13"/>
  <c r="V603" i="13"/>
  <c r="G610" i="13"/>
  <c r="I610" i="13"/>
  <c r="K610" i="13"/>
  <c r="M610" i="13"/>
  <c r="O610" i="13"/>
  <c r="Q610" i="13"/>
  <c r="V610" i="13"/>
  <c r="G616" i="13"/>
  <c r="M616" i="13" s="1"/>
  <c r="I616" i="13"/>
  <c r="K616" i="13"/>
  <c r="O616" i="13"/>
  <c r="Q616" i="13"/>
  <c r="V616" i="13"/>
  <c r="G617" i="13"/>
  <c r="I617" i="13"/>
  <c r="K617" i="13"/>
  <c r="M617" i="13"/>
  <c r="O617" i="13"/>
  <c r="Q617" i="13"/>
  <c r="Q588" i="13" s="1"/>
  <c r="V617" i="13"/>
  <c r="G619" i="13"/>
  <c r="M619" i="13" s="1"/>
  <c r="I619" i="13"/>
  <c r="K619" i="13"/>
  <c r="O619" i="13"/>
  <c r="Q619" i="13"/>
  <c r="V619" i="13"/>
  <c r="G624" i="13"/>
  <c r="M624" i="13" s="1"/>
  <c r="I624" i="13"/>
  <c r="K624" i="13"/>
  <c r="O624" i="13"/>
  <c r="Q624" i="13"/>
  <c r="V624" i="13"/>
  <c r="G626" i="13"/>
  <c r="M626" i="13" s="1"/>
  <c r="I626" i="13"/>
  <c r="K626" i="13"/>
  <c r="O626" i="13"/>
  <c r="Q626" i="13"/>
  <c r="V626" i="13"/>
  <c r="G629" i="13"/>
  <c r="G628" i="13" s="1"/>
  <c r="I629" i="13"/>
  <c r="K629" i="13"/>
  <c r="K628" i="13" s="1"/>
  <c r="O629" i="13"/>
  <c r="Q629" i="13"/>
  <c r="V629" i="13"/>
  <c r="V628" i="13" s="1"/>
  <c r="G639" i="13"/>
  <c r="I639" i="13"/>
  <c r="K639" i="13"/>
  <c r="M639" i="13"/>
  <c r="O639" i="13"/>
  <c r="O628" i="13" s="1"/>
  <c r="Q639" i="13"/>
  <c r="V639" i="13"/>
  <c r="G640" i="13"/>
  <c r="I640" i="13"/>
  <c r="K640" i="13"/>
  <c r="M640" i="13"/>
  <c r="O640" i="13"/>
  <c r="Q640" i="13"/>
  <c r="Q628" i="13" s="1"/>
  <c r="V640" i="13"/>
  <c r="G641" i="13"/>
  <c r="I641" i="13"/>
  <c r="K641" i="13"/>
  <c r="M641" i="13"/>
  <c r="O641" i="13"/>
  <c r="Q641" i="13"/>
  <c r="V641" i="13"/>
  <c r="G646" i="13"/>
  <c r="M646" i="13" s="1"/>
  <c r="I646" i="13"/>
  <c r="K646" i="13"/>
  <c r="O646" i="13"/>
  <c r="Q646" i="13"/>
  <c r="V646" i="13"/>
  <c r="G651" i="13"/>
  <c r="M651" i="13" s="1"/>
  <c r="I651" i="13"/>
  <c r="K651" i="13"/>
  <c r="O651" i="13"/>
  <c r="Q651" i="13"/>
  <c r="V651" i="13"/>
  <c r="G652" i="13"/>
  <c r="M652" i="13" s="1"/>
  <c r="I652" i="13"/>
  <c r="K652" i="13"/>
  <c r="O652" i="13"/>
  <c r="Q652" i="13"/>
  <c r="V652" i="13"/>
  <c r="G656" i="13"/>
  <c r="M656" i="13" s="1"/>
  <c r="I656" i="13"/>
  <c r="I628" i="13" s="1"/>
  <c r="K656" i="13"/>
  <c r="O656" i="13"/>
  <c r="Q656" i="13"/>
  <c r="V656" i="13"/>
  <c r="G661" i="13"/>
  <c r="M661" i="13" s="1"/>
  <c r="I661" i="13"/>
  <c r="K661" i="13"/>
  <c r="O661" i="13"/>
  <c r="Q661" i="13"/>
  <c r="V661" i="13"/>
  <c r="G666" i="13"/>
  <c r="I666" i="13"/>
  <c r="K666" i="13"/>
  <c r="M666" i="13"/>
  <c r="O666" i="13"/>
  <c r="Q666" i="13"/>
  <c r="V666" i="13"/>
  <c r="G675" i="13"/>
  <c r="I675" i="13"/>
  <c r="K675" i="13"/>
  <c r="M675" i="13"/>
  <c r="O675" i="13"/>
  <c r="Q675" i="13"/>
  <c r="V675" i="13"/>
  <c r="G677" i="13"/>
  <c r="I677" i="13"/>
  <c r="K677" i="13"/>
  <c r="M677" i="13"/>
  <c r="O677" i="13"/>
  <c r="Q677" i="13"/>
  <c r="V677" i="13"/>
  <c r="G680" i="13"/>
  <c r="I680" i="13"/>
  <c r="K680" i="13"/>
  <c r="M680" i="13"/>
  <c r="O680" i="13"/>
  <c r="Q680" i="13"/>
  <c r="V680" i="13"/>
  <c r="G683" i="13"/>
  <c r="M683" i="13" s="1"/>
  <c r="I683" i="13"/>
  <c r="K683" i="13"/>
  <c r="O683" i="13"/>
  <c r="Q683" i="13"/>
  <c r="V683" i="13"/>
  <c r="G684" i="13"/>
  <c r="V684" i="13"/>
  <c r="G685" i="13"/>
  <c r="M685" i="13" s="1"/>
  <c r="M684" i="13" s="1"/>
  <c r="I685" i="13"/>
  <c r="I684" i="13" s="1"/>
  <c r="K685" i="13"/>
  <c r="K684" i="13" s="1"/>
  <c r="O685" i="13"/>
  <c r="Q685" i="13"/>
  <c r="Q684" i="13" s="1"/>
  <c r="V685" i="13"/>
  <c r="G701" i="13"/>
  <c r="M701" i="13" s="1"/>
  <c r="I701" i="13"/>
  <c r="K701" i="13"/>
  <c r="O701" i="13"/>
  <c r="Q701" i="13"/>
  <c r="V701" i="13"/>
  <c r="G703" i="13"/>
  <c r="I703" i="13"/>
  <c r="K703" i="13"/>
  <c r="M703" i="13"/>
  <c r="O703" i="13"/>
  <c r="O684" i="13" s="1"/>
  <c r="Q703" i="13"/>
  <c r="V703" i="13"/>
  <c r="K709" i="13"/>
  <c r="O709" i="13"/>
  <c r="G710" i="13"/>
  <c r="I710" i="13"/>
  <c r="I709" i="13" s="1"/>
  <c r="K710" i="13"/>
  <c r="M710" i="13"/>
  <c r="O710" i="13"/>
  <c r="Q710" i="13"/>
  <c r="Q709" i="13" s="1"/>
  <c r="V710" i="13"/>
  <c r="V709" i="13" s="1"/>
  <c r="G712" i="13"/>
  <c r="I712" i="13"/>
  <c r="K712" i="13"/>
  <c r="M712" i="13"/>
  <c r="O712" i="13"/>
  <c r="Q712" i="13"/>
  <c r="V712" i="13"/>
  <c r="G723" i="13"/>
  <c r="M723" i="13" s="1"/>
  <c r="I723" i="13"/>
  <c r="K723" i="13"/>
  <c r="O723" i="13"/>
  <c r="Q723" i="13"/>
  <c r="V723" i="13"/>
  <c r="G734" i="13"/>
  <c r="G735" i="13"/>
  <c r="M735" i="13" s="1"/>
  <c r="I735" i="13"/>
  <c r="I734" i="13" s="1"/>
  <c r="K735" i="13"/>
  <c r="K734" i="13" s="1"/>
  <c r="O735" i="13"/>
  <c r="Q735" i="13"/>
  <c r="Q734" i="13" s="1"/>
  <c r="V735" i="13"/>
  <c r="G738" i="13"/>
  <c r="M738" i="13" s="1"/>
  <c r="I738" i="13"/>
  <c r="K738" i="13"/>
  <c r="O738" i="13"/>
  <c r="Q738" i="13"/>
  <c r="V738" i="13"/>
  <c r="G740" i="13"/>
  <c r="I740" i="13"/>
  <c r="K740" i="13"/>
  <c r="M740" i="13"/>
  <c r="O740" i="13"/>
  <c r="O734" i="13" s="1"/>
  <c r="Q740" i="13"/>
  <c r="V740" i="13"/>
  <c r="G742" i="13"/>
  <c r="M742" i="13" s="1"/>
  <c r="I742" i="13"/>
  <c r="K742" i="13"/>
  <c r="O742" i="13"/>
  <c r="Q742" i="13"/>
  <c r="V742" i="13"/>
  <c r="G743" i="13"/>
  <c r="I743" i="13"/>
  <c r="K743" i="13"/>
  <c r="M743" i="13"/>
  <c r="O743" i="13"/>
  <c r="Q743" i="13"/>
  <c r="V743" i="13"/>
  <c r="G745" i="13"/>
  <c r="I745" i="13"/>
  <c r="K745" i="13"/>
  <c r="M745" i="13"/>
  <c r="O745" i="13"/>
  <c r="Q745" i="13"/>
  <c r="V745" i="13"/>
  <c r="V734" i="13" s="1"/>
  <c r="G748" i="13"/>
  <c r="M748" i="13" s="1"/>
  <c r="I748" i="13"/>
  <c r="K748" i="13"/>
  <c r="O748" i="13"/>
  <c r="Q748" i="13"/>
  <c r="V748" i="13"/>
  <c r="G750" i="13"/>
  <c r="M750" i="13" s="1"/>
  <c r="I750" i="13"/>
  <c r="K750" i="13"/>
  <c r="O750" i="13"/>
  <c r="Q750" i="13"/>
  <c r="V750" i="13"/>
  <c r="G752" i="13"/>
  <c r="M752" i="13" s="1"/>
  <c r="I752" i="13"/>
  <c r="K752" i="13"/>
  <c r="O752" i="13"/>
  <c r="Q752" i="13"/>
  <c r="V752" i="13"/>
  <c r="AE755" i="13"/>
  <c r="AF755" i="13"/>
  <c r="G14" i="12"/>
  <c r="G8" i="12"/>
  <c r="V8" i="12"/>
  <c r="G9" i="12"/>
  <c r="M9" i="12" s="1"/>
  <c r="M8" i="12" s="1"/>
  <c r="I9" i="12"/>
  <c r="I8" i="12" s="1"/>
  <c r="K9" i="12"/>
  <c r="K8" i="12" s="1"/>
  <c r="O9" i="12"/>
  <c r="O8" i="12" s="1"/>
  <c r="Q9" i="12"/>
  <c r="Q8" i="12" s="1"/>
  <c r="V9" i="12"/>
  <c r="G11" i="12"/>
  <c r="M11" i="12" s="1"/>
  <c r="I11" i="12"/>
  <c r="K11" i="12"/>
  <c r="O11" i="12"/>
  <c r="Q11" i="12"/>
  <c r="V11" i="12"/>
  <c r="AE14" i="12"/>
  <c r="AF14" i="12"/>
  <c r="I20" i="1"/>
  <c r="I19" i="1"/>
  <c r="I18" i="1"/>
  <c r="I17" i="1"/>
  <c r="I16" i="1"/>
  <c r="I120" i="1"/>
  <c r="J119" i="1" s="1"/>
  <c r="AZ71" i="1"/>
  <c r="AZ70" i="1"/>
  <c r="AZ69" i="1"/>
  <c r="AZ68" i="1"/>
  <c r="AZ67" i="1"/>
  <c r="AZ63" i="1"/>
  <c r="AZ62" i="1"/>
  <c r="AZ61" i="1"/>
  <c r="AZ60" i="1"/>
  <c r="AZ59" i="1"/>
  <c r="F51" i="1"/>
  <c r="G51" i="1"/>
  <c r="G25" i="1" s="1"/>
  <c r="A25" i="1" s="1"/>
  <c r="H50" i="1"/>
  <c r="I50" i="1" s="1"/>
  <c r="H49" i="1"/>
  <c r="I49" i="1" s="1"/>
  <c r="H48" i="1"/>
  <c r="I48" i="1" s="1"/>
  <c r="H47" i="1"/>
  <c r="I47" i="1" s="1"/>
  <c r="H46" i="1"/>
  <c r="I46" i="1" s="1"/>
  <c r="H45" i="1"/>
  <c r="I45" i="1" s="1"/>
  <c r="H44" i="1"/>
  <c r="I44" i="1" s="1"/>
  <c r="H43" i="1"/>
  <c r="I43" i="1" s="1"/>
  <c r="H42" i="1"/>
  <c r="H41" i="1"/>
  <c r="I41" i="1" s="1"/>
  <c r="H40" i="1"/>
  <c r="I40" i="1" s="1"/>
  <c r="H39" i="1"/>
  <c r="H51" i="1" s="1"/>
  <c r="J28" i="1"/>
  <c r="J26" i="1"/>
  <c r="G38" i="1"/>
  <c r="F38" i="1"/>
  <c r="J23" i="1"/>
  <c r="J24" i="1"/>
  <c r="J25" i="1"/>
  <c r="J27" i="1"/>
  <c r="E24" i="1"/>
  <c r="E26" i="1"/>
  <c r="J85" i="1" l="1"/>
  <c r="J103" i="1"/>
  <c r="J91" i="1"/>
  <c r="J108" i="1"/>
  <c r="J89" i="1"/>
  <c r="J84" i="1"/>
  <c r="J79" i="1"/>
  <c r="J116" i="1"/>
  <c r="J80" i="1"/>
  <c r="J99" i="1"/>
  <c r="J104" i="1"/>
  <c r="J81" i="1"/>
  <c r="J93" i="1"/>
  <c r="J111" i="1"/>
  <c r="J117" i="1"/>
  <c r="J83" i="1"/>
  <c r="J100" i="1"/>
  <c r="J95" i="1"/>
  <c r="J96" i="1"/>
  <c r="J107" i="1"/>
  <c r="J112" i="1"/>
  <c r="J87" i="1"/>
  <c r="J92" i="1"/>
  <c r="J88" i="1"/>
  <c r="J97" i="1"/>
  <c r="J101" i="1"/>
  <c r="J105" i="1"/>
  <c r="J109" i="1"/>
  <c r="J113" i="1"/>
  <c r="J118" i="1"/>
  <c r="J82" i="1"/>
  <c r="J86" i="1"/>
  <c r="J90" i="1"/>
  <c r="J94" i="1"/>
  <c r="J98" i="1"/>
  <c r="J102" i="1"/>
  <c r="J106" i="1"/>
  <c r="J110" i="1"/>
  <c r="J114" i="1"/>
  <c r="G26" i="1"/>
  <c r="A26" i="1"/>
  <c r="G28" i="1"/>
  <c r="G23" i="1"/>
  <c r="M8" i="19"/>
  <c r="G50" i="19"/>
  <c r="M46" i="19"/>
  <c r="M45" i="19" s="1"/>
  <c r="M31" i="19"/>
  <c r="M30" i="19" s="1"/>
  <c r="AF56" i="19"/>
  <c r="M22" i="19"/>
  <c r="M17" i="19" s="1"/>
  <c r="M8" i="18"/>
  <c r="M58" i="18"/>
  <c r="G8" i="18"/>
  <c r="M50" i="18"/>
  <c r="M49" i="18" s="1"/>
  <c r="M12" i="18"/>
  <c r="M20" i="17"/>
  <c r="AF39" i="17"/>
  <c r="M16" i="17"/>
  <c r="M13" i="17" s="1"/>
  <c r="M10" i="17"/>
  <c r="M8" i="17" s="1"/>
  <c r="M8" i="16"/>
  <c r="M17" i="16"/>
  <c r="M25" i="16"/>
  <c r="G17" i="16"/>
  <c r="M8" i="15"/>
  <c r="M48" i="15"/>
  <c r="G48" i="15"/>
  <c r="M16" i="15"/>
  <c r="M68" i="14"/>
  <c r="M13" i="14"/>
  <c r="M104" i="14"/>
  <c r="M33" i="14"/>
  <c r="G104" i="14"/>
  <c r="AF109" i="14"/>
  <c r="M16" i="14"/>
  <c r="M709" i="13"/>
  <c r="M339" i="13"/>
  <c r="M734" i="13"/>
  <c r="M194" i="13"/>
  <c r="M80" i="13"/>
  <c r="M273" i="13"/>
  <c r="M239" i="13"/>
  <c r="M238" i="13" s="1"/>
  <c r="G709" i="13"/>
  <c r="M483" i="13"/>
  <c r="M482" i="13" s="1"/>
  <c r="M295" i="13"/>
  <c r="M190" i="13"/>
  <c r="M189" i="13" s="1"/>
  <c r="M78" i="13"/>
  <c r="M54" i="13" s="1"/>
  <c r="M48" i="13"/>
  <c r="M8" i="13" s="1"/>
  <c r="M589" i="13"/>
  <c r="M588" i="13" s="1"/>
  <c r="M242" i="13"/>
  <c r="M241" i="13" s="1"/>
  <c r="M108" i="13"/>
  <c r="M107" i="13" s="1"/>
  <c r="M629" i="13"/>
  <c r="M628" i="13" s="1"/>
  <c r="M393" i="13"/>
  <c r="M392" i="13" s="1"/>
  <c r="I21" i="1"/>
  <c r="J115" i="1"/>
  <c r="I39" i="1"/>
  <c r="I51" i="1" s="1"/>
  <c r="J49" i="1" s="1"/>
  <c r="J120" i="1" l="1"/>
  <c r="A23" i="1"/>
  <c r="J46" i="1"/>
  <c r="J50" i="1"/>
  <c r="J48" i="1"/>
  <c r="J45" i="1"/>
  <c r="J39" i="1"/>
  <c r="J51" i="1" s="1"/>
  <c r="J40" i="1"/>
  <c r="J43" i="1"/>
  <c r="J47" i="1"/>
  <c r="J44" i="1"/>
  <c r="J41"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Michaela Dvořáčková</author>
  </authors>
  <commentList>
    <comment ref="S6" authorId="0" shapeId="0" xr:uid="{4D672BB1-2FDF-4586-818B-418BE1BA70B0}">
      <text>
        <r>
          <rPr>
            <sz val="9"/>
            <color indexed="81"/>
            <rFont val="Tahoma"/>
            <family val="2"/>
            <charset val="238"/>
          </rPr>
          <t>Jedná se o informaci, zda se jedná o položku, která je do rozpočtu zadána z cenové soustavy RTS, nebo vlastní.</t>
        </r>
      </text>
    </comment>
    <comment ref="T6" authorId="0" shapeId="0" xr:uid="{3CB43443-03EA-44CE-805B-D6BB42A2E2C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Michaela Dvořáčková</author>
  </authors>
  <commentList>
    <comment ref="S6" authorId="0" shapeId="0" xr:uid="{93FEAAA6-8283-442A-B8DA-D086B18D9FA2}">
      <text>
        <r>
          <rPr>
            <sz val="9"/>
            <color indexed="81"/>
            <rFont val="Tahoma"/>
            <family val="2"/>
            <charset val="238"/>
          </rPr>
          <t>Jedná se o informaci, zda se jedná o položku, která je do rozpočtu zadána z cenové soustavy RTS, nebo vlastní.</t>
        </r>
      </text>
    </comment>
    <comment ref="T6" authorId="0" shapeId="0" xr:uid="{607B66FB-073F-4169-A4E9-0E534D2F2FD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Michaela Dvořáčková</author>
  </authors>
  <commentList>
    <comment ref="S6" authorId="0" shapeId="0" xr:uid="{EE2B52C9-211E-4F53-BC65-77D83836B3E2}">
      <text>
        <r>
          <rPr>
            <sz val="9"/>
            <color indexed="81"/>
            <rFont val="Tahoma"/>
            <family val="2"/>
            <charset val="238"/>
          </rPr>
          <t>Jedná se o informaci, zda se jedná o položku, která je do rozpočtu zadána z cenové soustavy RTS, nebo vlastní.</t>
        </r>
      </text>
    </comment>
    <comment ref="T6" authorId="0" shapeId="0" xr:uid="{05CDB1C6-C99B-4CE4-98F8-6A6CD8B5F3F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Michaela Dvořáčková</author>
  </authors>
  <commentList>
    <comment ref="S6" authorId="0" shapeId="0" xr:uid="{BC7C9EBF-B3EE-40F6-A922-153299D50333}">
      <text>
        <r>
          <rPr>
            <sz val="9"/>
            <color indexed="81"/>
            <rFont val="Tahoma"/>
            <family val="2"/>
            <charset val="238"/>
          </rPr>
          <t>Jedná se o informaci, zda se jedná o položku, která je do rozpočtu zadána z cenové soustavy RTS, nebo vlastní.</t>
        </r>
      </text>
    </comment>
    <comment ref="T6" authorId="0" shapeId="0" xr:uid="{E1B04435-8814-4148-92BE-B518D8C7B29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Michaela Dvořáčková</author>
  </authors>
  <commentList>
    <comment ref="S6" authorId="0" shapeId="0" xr:uid="{F7F498CB-5C51-41C9-B5FF-759931E19095}">
      <text>
        <r>
          <rPr>
            <sz val="9"/>
            <color indexed="81"/>
            <rFont val="Tahoma"/>
            <family val="2"/>
            <charset val="238"/>
          </rPr>
          <t>Jedná se o informaci, zda se jedná o položku, která je do rozpočtu zadána z cenové soustavy RTS, nebo vlastní.</t>
        </r>
      </text>
    </comment>
    <comment ref="T6" authorId="0" shapeId="0" xr:uid="{9F41E54D-0D6A-49DD-A206-4BFA0735BC9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Michaela Dvořáčková</author>
  </authors>
  <commentList>
    <comment ref="S6" authorId="0" shapeId="0" xr:uid="{29ACB27C-F16F-4577-8AFD-E2F83F7C0D54}">
      <text>
        <r>
          <rPr>
            <sz val="9"/>
            <color indexed="81"/>
            <rFont val="Tahoma"/>
            <family val="2"/>
            <charset val="238"/>
          </rPr>
          <t>Jedná se o informaci, zda se jedná o položku, která je do rozpočtu zadána z cenové soustavy RTS, nebo vlastní.</t>
        </r>
      </text>
    </comment>
    <comment ref="T6" authorId="0" shapeId="0" xr:uid="{2F7397C1-EABA-426F-8A42-25985F415BA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Michaela Dvořáčková</author>
  </authors>
  <commentList>
    <comment ref="S6" authorId="0" shapeId="0" xr:uid="{EA72680E-96DE-44CD-B990-41F0B2265F85}">
      <text>
        <r>
          <rPr>
            <sz val="9"/>
            <color indexed="81"/>
            <rFont val="Tahoma"/>
            <family val="2"/>
            <charset val="238"/>
          </rPr>
          <t>Jedná se o informaci, zda se jedná o položku, která je do rozpočtu zadána z cenové soustavy RTS, nebo vlastní.</t>
        </r>
      </text>
    </comment>
    <comment ref="T6" authorId="0" shapeId="0" xr:uid="{37BC8C1C-AA38-49F2-AA06-A5373125803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Michaela Dvořáčková</author>
  </authors>
  <commentList>
    <comment ref="S6" authorId="0" shapeId="0" xr:uid="{25C7C114-312E-4DC6-8F2F-A03A86F8DE96}">
      <text>
        <r>
          <rPr>
            <sz val="9"/>
            <color indexed="81"/>
            <rFont val="Tahoma"/>
            <family val="2"/>
            <charset val="238"/>
          </rPr>
          <t>Jedná se o informaci, zda se jedná o položku, která je do rozpočtu zadána z cenové soustavy RTS, nebo vlastní.</t>
        </r>
      </text>
    </comment>
    <comment ref="T6" authorId="0" shapeId="0" xr:uid="{55CDCE83-958F-4CE9-A06D-5E331710AD8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<sst xmlns="http://schemas.openxmlformats.org/spreadsheetml/2006/main" count="5060" uniqueCount="1292">
  <si>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</si>
  <si>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</si>
  <si>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</si>
  <si>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</si>
  <si>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</si>
  <si>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</si>
  <si>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</si>
  <si>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</si>
  <si>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</si>
  <si>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</si>
  <si>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</si>
  <si>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</si>
  <si>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</si>
  <si>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</si>
  <si>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</si>
  <si>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</si>
  <si>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</si>
  <si>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</si>
  <si>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</si>
  <si>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</si>
  <si>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</si>
  <si>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</si>
  <si>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</si>
  <si>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</si>
  <si>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</si>
  <si>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</si>
  <si>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</si>
  <si>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</si>
  <si>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</si>
  <si>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</si>
  <si>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</si>
  <si>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</si>
  <si>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</si>
  <si>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</si>
  <si>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</si>
  <si>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</si>
  <si>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</si>
  <si>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</si>
  <si>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</si>
  <si>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</si>
  <si>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</si>
  <si>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</si>
  <si>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</si>
  <si>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MD240606_3_1</t>
  </si>
  <si>
    <t>Dětská skupina Polyfunkční dům Zenklova rev 2</t>
  </si>
  <si>
    <t>Stavba</t>
  </si>
  <si>
    <t>Ostatní a vedlejší náklady</t>
  </si>
  <si>
    <t>00.1</t>
  </si>
  <si>
    <t>Stavební objekt</t>
  </si>
  <si>
    <t>SO01</t>
  </si>
  <si>
    <t>Dětská skupina</t>
  </si>
  <si>
    <t>01.1</t>
  </si>
  <si>
    <t>ASŘ</t>
  </si>
  <si>
    <t>01.2</t>
  </si>
  <si>
    <t>Zdravotně technické instalace</t>
  </si>
  <si>
    <t>01.3.1</t>
  </si>
  <si>
    <t>Elektroinstalace - silnoproud</t>
  </si>
  <si>
    <t>01.3.2</t>
  </si>
  <si>
    <t>Elektroinstalace - slaboproud</t>
  </si>
  <si>
    <t>01.4</t>
  </si>
  <si>
    <t>Ústřední vytápění</t>
  </si>
  <si>
    <t>01.5</t>
  </si>
  <si>
    <t xml:space="preserve">Vzduchotechnika a chlazení </t>
  </si>
  <si>
    <t>01.6</t>
  </si>
  <si>
    <t>Gastro vybavení</t>
  </si>
  <si>
    <t>Celkem za stavbu</t>
  </si>
  <si>
    <t>CZK</t>
  </si>
  <si>
    <t>#POPS</t>
  </si>
  <si>
    <t>Popis stavby: MD240606_3_1 - Dětská skupina Polyfunkční dům Zenklova rev 2</t>
  </si>
  <si>
    <t>#POPO</t>
  </si>
  <si>
    <t>Popis objektu: 00 - Ostatní a vedlejší náklady</t>
  </si>
  <si>
    <t>#POPR</t>
  </si>
  <si>
    <t>Popis rozpočtu: 00.1 - Ostatní a vedlejší náklady</t>
  </si>
  <si>
    <t>Popis objektu: SO01 - Dětská skupina</t>
  </si>
  <si>
    <t>Popis rozpočtu: 01.1 - ASŘ</t>
  </si>
  <si>
    <t>Popis rozpočtu: 01.2 - Zdravotně technické instalace</t>
  </si>
  <si>
    <t>Zdravotně technické instalace:</t>
  </si>
  <si>
    <t>"Jedná se o materiálovou specifikaci nenahrazující výrobní přípravu dodavatele. Výpis obsahuje pouze základní položky ve smyslu dodávka.</t>
  </si>
  <si>
    <t>Při zpracování nabídky je nutné vycházet ze všech částí dokumentace (tj. technické zprávy, všech výkresů i specifikace materiálu. Pouhým oceněním výkazu výměr není možné vypracovat kvalitní nabídku.</t>
  </si>
  <si>
    <t>Potenciálním dodavatelem musí být odborná firma, která se obeznámila se všemi okolnostmi této zakázky a zahrnula je do nabízené ceny. Součástí ceny musí být veškeré náklady, aby cena byla konečná a zahrnovala celou dodávku akce. Dodavatel ručí za to, že v nabízené ceně je navrženo veškeré potřebné zařízení a výkony.</t>
  </si>
  <si>
    <t>Předpokládá se, že dodávka je nabízena jako kompletní dílo včetně kompletní montáže, veškerého souvisejícího doplňkového, podružného a montážního materiálu tak, aby celé zařízení bylo funkční a splňovalo všechny předpisy, které se na ně vztahují (součástí potrubí jsou nejen kolena, oblouky, redukce, šroubení, prostupové manžety ale i podpěry, konzoly a závěsy a veškeré ocelové konstrukce nezbytné pro uložení."</t>
  </si>
  <si>
    <t>Popis rozpočtu: 01.3.1 - Elektroinstalace - silnoproud</t>
  </si>
  <si>
    <t>Popis rozpočtu: 01.3.2 - Elektroinstalace - slaboproud</t>
  </si>
  <si>
    <t>Popis rozpočtu: 01.4 - Ústřední vytápění</t>
  </si>
  <si>
    <t>ÚT</t>
  </si>
  <si>
    <t xml:space="preserve">Popis rozpočtu: 01.5 - Vzduchotechnika a chlazení </t>
  </si>
  <si>
    <t>Popis rozpočtu: 01.6 - Gastro vybavení</t>
  </si>
  <si>
    <t>Rekapitulace dílů</t>
  </si>
  <si>
    <t>Typ dílu</t>
  </si>
  <si>
    <t>_1</t>
  </si>
  <si>
    <t>Zařízení č. 1 Větrání</t>
  </si>
  <si>
    <t>_2</t>
  </si>
  <si>
    <t>Zařízení č. 2 Klimatizace</t>
  </si>
  <si>
    <t>_3</t>
  </si>
  <si>
    <t>DOPLŇKOVÉ ROZPOČTOVÉ NÁKLADY</t>
  </si>
  <si>
    <t>_8</t>
  </si>
  <si>
    <t>Ostatní materiál</t>
  </si>
  <si>
    <t>111</t>
  </si>
  <si>
    <t>Přípravné práce</t>
  </si>
  <si>
    <t>342</t>
  </si>
  <si>
    <t>Stěny a příčky montované lehké</t>
  </si>
  <si>
    <t>4</t>
  </si>
  <si>
    <t>VÝDEJ POKRMŮ</t>
  </si>
  <si>
    <t>416</t>
  </si>
  <si>
    <t>Podhledy a mezistropy montované lehké</t>
  </si>
  <si>
    <t>5</t>
  </si>
  <si>
    <t>DOPRAVA A MONTÁŽ ZAŘÍZENÍ</t>
  </si>
  <si>
    <t>61</t>
  </si>
  <si>
    <t>Úpravy povrchů vnitřní</t>
  </si>
  <si>
    <t>63</t>
  </si>
  <si>
    <t>Podlahy a podlahové konstrukce</t>
  </si>
  <si>
    <t>94</t>
  </si>
  <si>
    <t>Lešení a stavební výtahy</t>
  </si>
  <si>
    <t>95</t>
  </si>
  <si>
    <t>Dokončovací konstrukce na pozemních stavbách</t>
  </si>
  <si>
    <t>96</t>
  </si>
  <si>
    <t>Bourání konstrukcí</t>
  </si>
  <si>
    <t>97</t>
  </si>
  <si>
    <t>Prorážení otvorů a ostatní bourací práce</t>
  </si>
  <si>
    <t>99</t>
  </si>
  <si>
    <t>Staveništní přesun hmot</t>
  </si>
  <si>
    <t>711</t>
  </si>
  <si>
    <t>Izolace proti vodě</t>
  </si>
  <si>
    <t>713</t>
  </si>
  <si>
    <t>Izolace tepelné</t>
  </si>
  <si>
    <t>721</t>
  </si>
  <si>
    <t>Vnitřní kanalizace</t>
  </si>
  <si>
    <t>722</t>
  </si>
  <si>
    <t>Vnitřní vodovod</t>
  </si>
  <si>
    <t>725</t>
  </si>
  <si>
    <t>Zařizovací předměty</t>
  </si>
  <si>
    <t>733</t>
  </si>
  <si>
    <t>Rozvod potrubí</t>
  </si>
  <si>
    <t>735</t>
  </si>
  <si>
    <t>Otopná tělesa</t>
  </si>
  <si>
    <t>736</t>
  </si>
  <si>
    <t>Elektroinstalace</t>
  </si>
  <si>
    <t>Podlahové vytápění</t>
  </si>
  <si>
    <t>767</t>
  </si>
  <si>
    <t>Konstrukce zámečnické</t>
  </si>
  <si>
    <t>768</t>
  </si>
  <si>
    <t>Výplně otvorů</t>
  </si>
  <si>
    <t>771</t>
  </si>
  <si>
    <t>Podlahy z dlaždic a obklady</t>
  </si>
  <si>
    <t>776</t>
  </si>
  <si>
    <t>Podlahy povlakové</t>
  </si>
  <si>
    <t>781</t>
  </si>
  <si>
    <t>Obklady keramické</t>
  </si>
  <si>
    <t>784</t>
  </si>
  <si>
    <t>Malby</t>
  </si>
  <si>
    <t>799</t>
  </si>
  <si>
    <t>Ostatní</t>
  </si>
  <si>
    <t>1</t>
  </si>
  <si>
    <t>MYTÍ A SKLAD TERMOPORTŮ</t>
  </si>
  <si>
    <t>2</t>
  </si>
  <si>
    <t xml:space="preserve">MAZÁNÍ SVAČIN/PŘÍPRAVA NÁPOJŮ														</t>
  </si>
  <si>
    <t>3</t>
  </si>
  <si>
    <t>MYTÍ NÁDOBÍ</t>
  </si>
  <si>
    <t>M21.1</t>
  </si>
  <si>
    <t>Společné prostory, obchodní a komerční jednotky v 1.NP, 2.NP</t>
  </si>
  <si>
    <t>M21.2</t>
  </si>
  <si>
    <t>Svítidla</t>
  </si>
  <si>
    <t>M22.1</t>
  </si>
  <si>
    <t>Domovní videotelefon</t>
  </si>
  <si>
    <t>M22.2</t>
  </si>
  <si>
    <t>Datový rozvod</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</si>
  <si>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</si>
  <si>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</si>
  <si>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</si>
  <si>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</si>
  <si>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</si>
  <si>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</si>
  <si>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</si>
  <si>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</si>
  <si>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</si>
  <si>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</si>
  <si>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</si>
  <si>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</si>
  <si>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</si>
  <si>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</si>
  <si>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</si>
  <si>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</si>
  <si>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</si>
  <si>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</si>
  <si>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</si>
  <si>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</si>
  <si>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</si>
  <si>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</si>
  <si>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</si>
  <si>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</si>
  <si>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</si>
  <si>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</si>
  <si>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</si>
  <si>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</si>
  <si>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</si>
  <si>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</si>
  <si>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</si>
  <si>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</si>
  <si>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</si>
  <si>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</si>
  <si>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</si>
  <si>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</si>
  <si>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</si>
  <si>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</si>
  <si>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</si>
  <si>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</si>
  <si>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</si>
  <si>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VRN</t>
  </si>
  <si>
    <t>Běžná</t>
  </si>
  <si>
    <t>POL99_2</t>
  </si>
  <si>
    <t>Veškeré náklady spojené s vybudováním, provozem a odstraněním zařízení staveniště.</t>
  </si>
  <si>
    <t>POP</t>
  </si>
  <si>
    <t>005124010R</t>
  </si>
  <si>
    <t>Koordinační činnost</t>
  </si>
  <si>
    <t>Koordinace stavebních a technologických dodávek stavby.</t>
  </si>
  <si>
    <t>SUM</t>
  </si>
  <si>
    <t>END</t>
  </si>
  <si>
    <t>Položkový soupis prací a dodávek</t>
  </si>
  <si>
    <t>342261112RS3</t>
  </si>
  <si>
    <t>Příčky z desek sádrokartonových jednoduché opláštění, jednoduchá konstrukce CW 75 tloušťka příčky 100 mm, desky impregnované, tloušťky 12,5 mm, tloušťka izolace 60 mm, Deska sádrokartonová voděodolná; H2; tl = 12,5 mm</t>
  </si>
  <si>
    <t>m2</t>
  </si>
  <si>
    <t>801-1</t>
  </si>
  <si>
    <t>RTS 24/ I</t>
  </si>
  <si>
    <t>Práce</t>
  </si>
  <si>
    <t>POL1_</t>
  </si>
  <si>
    <t>zřízení nosné konstrukce příčky, vložení tepelné izolace tl. do 5 cm, montáž desek, tmelení spár Q2 a úprava rohů. Včetně dodávek materiálu.</t>
  </si>
  <si>
    <t>SPI</t>
  </si>
  <si>
    <t>m.č. 105 : 2,15*1,2</t>
  </si>
  <si>
    <t>VV</t>
  </si>
  <si>
    <t>m.č. 109 : 2,15*1,2*2</t>
  </si>
  <si>
    <t>342261113RS1</t>
  </si>
  <si>
    <t>Příčky z desek sádrokartonových jednoduché opláštění, jednoduchá konstrukce CW 100 tloušťka příčky 125 mm, desky standard, tloušťky 12,5 mm, tloušťka izolace 80 mm, Deska sádrokartonová stavební; A; tl = 12,5 mm</t>
  </si>
  <si>
    <t>mezi m.č. 110-m.č. 107, m.č. 108 : 3,3*5,75-0,9*2,15*2</t>
  </si>
  <si>
    <t>mezi m.č. 102 - m.č. 110 : 3,3*1,55-1,5*2,8</t>
  </si>
  <si>
    <t>mezi m.č. 102 - m.č. 108,107,106,104 : 3,3*8,05-(0,9*2,8*4)</t>
  </si>
  <si>
    <t>mezi m.č. 108-m.č. 107 : 3,3*(2,65+3,35)</t>
  </si>
  <si>
    <t>mezi m.č. 106-m.č. 107 : 3,3*(2,675+1,375)</t>
  </si>
  <si>
    <t>mezi m.č. 104-m.č. 106 : 3,3*3,475</t>
  </si>
  <si>
    <t>mezi m.č. 104 - m.č. 103 : 3,3*(5,2+1,95)-0,9*2,15-1,5*2,8</t>
  </si>
  <si>
    <t>mezi m.č. 107-m.č. 103 : 3,3*1,995-0,9*2,15</t>
  </si>
  <si>
    <t>m.č. 107 : 3,3*0,75</t>
  </si>
  <si>
    <t>342261113RS3</t>
  </si>
  <si>
    <t>Příčky z desek sádrokartonových jednoduché opláštění, jednoduchá konstrukce CW 100 tloušťka příčky 125 mm, desky impregnované, tloušťky 12,5 mm, tloušťka izolace 80 mm, Deska sádrokartonová voděodolná; H2; tl = 12,5 mm</t>
  </si>
  <si>
    <t>mezi m.č. 1.09-1.10 : 3,3*5,75-0,9*2,15</t>
  </si>
  <si>
    <t>mezi m.č. 105-m.č. 103 : 3,3*(1,155+0,735+3,105)-0,9*2,15</t>
  </si>
  <si>
    <t>342266211RT2</t>
  </si>
  <si>
    <t>Předstěny opláštěné sádrokartonovými deskami suchá omítka - předstěna lepená tloušťka desky 12,5 mm, protipožární, Deska sádrokartonová akustická, protipožární; F, D; tl = 12,5 mm</t>
  </si>
  <si>
    <t>PO EI45</t>
  </si>
  <si>
    <t xml:space="preserve">pozn 8 : </t>
  </si>
  <si>
    <t>m.č. 1.03 : 3,0*(0,7+0,3+0,575)</t>
  </si>
  <si>
    <t>3,0*(0,3*2+0,7)</t>
  </si>
  <si>
    <t>3,0*(0,3*2+0,6*2)*2</t>
  </si>
  <si>
    <t>m.č. 1.02 : 3,0*(0,7+0,1*2)</t>
  </si>
  <si>
    <t>m.č. 1.10 : 3,0*(0,3*2+0,7*2)</t>
  </si>
  <si>
    <t>3,0*(0,3*2+0,6*2)</t>
  </si>
  <si>
    <t>347016223R00</t>
  </si>
  <si>
    <t>Předstěny opláštěné sádrokartonovými deskami volně stojící, bez izolace 1x nosná ocelová konstrukce CW 75, dvojité opláštění, desky standard, tloušťky 12,5 mm, tloušťka stěny 100 mm, požární odolnost EI 45, Deska sádrokartonová voděodolná; H2; tl = 12,5 mm</t>
  </si>
  <si>
    <t>- nezbytné úpravy desek na příslušný rozměr</t>
  </si>
  <si>
    <t>- úpravy rohů, koutů a hran konstrukcí ze sádrokartonu</t>
  </si>
  <si>
    <t>- standardního tmelení Q2, to je: základní tmelení Q1+ dodatečné tmelení (tmelení najemno) a případné přebroušení.</t>
  </si>
  <si>
    <t>m.č. 109 : 3,3*2,95</t>
  </si>
  <si>
    <t>342267112RT1</t>
  </si>
  <si>
    <t>Obklady konstrukcí sádrokartonovými deskami obklady dřevěných konstrukcí  obklad sloupů a trámů do 500 x500 mm  1x opláštění, třístranný, deska standard tloušťky 12,5 mm, Deska sádrokartonová stavební; A; tl = 12,5 mm</t>
  </si>
  <si>
    <t>m</t>
  </si>
  <si>
    <t>m.č. 102 - IP04 : 3,3</t>
  </si>
  <si>
    <t>3422624111RS3</t>
  </si>
  <si>
    <t>Příčka SDK instalační OK, 2x opl., tl. 300 mm desky standard impreg.tl.12,5 mm</t>
  </si>
  <si>
    <t>Vlastní</t>
  </si>
  <si>
    <t>mezi m.č. 109,105-107 : 3,3*5,85</t>
  </si>
  <si>
    <t>mezi m.č. 109-m.č. 105 : 3,3*4,85</t>
  </si>
  <si>
    <t>3470162331R00</t>
  </si>
  <si>
    <t>Předstěna SDK, tl. 150 mm, ocel. kce CW, 2x RBI 12,5 mm, bez izolace</t>
  </si>
  <si>
    <t>112 : 1,2*1,05</t>
  </si>
  <si>
    <t>342264051RT1</t>
  </si>
  <si>
    <t>Podhledy na kovové konstrukci opláštěné deskami sádrokartonovými nosná konstrukce z profilů CD s přímým uchycením 1x deska, tloušťky 12,5 mm, standard, bez izolace, Deska sádrokartonová stavební; A; tl = 12,5 mm</t>
  </si>
  <si>
    <t>102 : 10,27</t>
  </si>
  <si>
    <t>104 : 6,53</t>
  </si>
  <si>
    <t>106 : 3,51</t>
  </si>
  <si>
    <t>107 : 18,19</t>
  </si>
  <si>
    <t>111 : 5,22</t>
  </si>
  <si>
    <t>342264051RT3</t>
  </si>
  <si>
    <t>Podhledy na kovové konstrukci opláštěné deskami sádrokartonovými nosná konstrukce z profilů CD s přímým uchycením 1x deska, tloušťky 12,5 mm, impregnovaná, bez izolace, Deska sádrokartonová voděodolná; H2; tl = 12,5 mm</t>
  </si>
  <si>
    <t>105 : 11,33</t>
  </si>
  <si>
    <t>109 : 14,08</t>
  </si>
  <si>
    <t>112 : 1,33</t>
  </si>
  <si>
    <t>113 : 1,17</t>
  </si>
  <si>
    <t>416091081R00</t>
  </si>
  <si>
    <t>Příplatky k podhledům sádrokartonovým příplatek k podhledu sádrokartonovému za plochu do 2 m2</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</si>
  <si>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</si>
  <si>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</si>
  <si>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</si>
  <si>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</si>
  <si>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108 : 8,46</t>
  </si>
  <si>
    <t>4160512411R00</t>
  </si>
  <si>
    <t>Akustický podhled - provedení dle specifikace v PD dodávka a montáž</t>
  </si>
  <si>
    <t>103 : 53,38</t>
  </si>
  <si>
    <t>110 : 73,85</t>
  </si>
  <si>
    <t>767130061RA0</t>
  </si>
  <si>
    <t>Podhledy z minerálních kazet desky tvrdé, 600 x 600 mm, s rovnou hranou, odolné proti relativní, vlhkosti 95%</t>
  </si>
  <si>
    <t>Agregovaná položka</t>
  </si>
  <si>
    <t>POL2_</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</si>
  <si>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</si>
  <si>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</si>
  <si>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</si>
  <si>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1,25*3,25+(8,9+6,75)*2,7+7,77*2,7</t>
  </si>
  <si>
    <t>612403382R00</t>
  </si>
  <si>
    <t>Hrubá výplň rýh ve stěnách, jakoukoliv maltou maltou ze suchých směsí  50 x 50 mm, Malta zdicí obyčejná (G); pojivo: vápenocementové; zrnitost do 4,0 mm; M 5 N/mm2</t>
  </si>
  <si>
    <t>801-4</t>
  </si>
  <si>
    <t>jakékoliv šířky rýhy,</t>
  </si>
  <si>
    <t xml:space="preserve">po profesích : </t>
  </si>
  <si>
    <t>předpoklad : 15</t>
  </si>
  <si>
    <t>612403386R00</t>
  </si>
  <si>
    <t>Hrubá výplň rýh ve stěnách, jakoukoliv maltou maltou ze suchých směsí  100 x 100 mm, Malta zdicí obyčejná (G); pojivo: vápenocementové; zrnitost do 4,0 mm; M 5 N/mm2</t>
  </si>
  <si>
    <t>předpoklad : 10</t>
  </si>
  <si>
    <t>612409991RT2</t>
  </si>
  <si>
    <t>Začištění omítek kolem oken, dveří a obkladů apod. s použitím suché maltové směsi</t>
  </si>
  <si>
    <t xml:space="preserve">po výměně dveří : </t>
  </si>
  <si>
    <t xml:space="preserve">začištění otvoru po vybour. zárubní : </t>
  </si>
  <si>
    <t>dveře do m.č. 1.11 : (0,8+2,1*2)*2</t>
  </si>
  <si>
    <t>dveře z m.č. 1.01 do m.č. 1.02 : 0,9+2,1*2</t>
  </si>
  <si>
    <t>612421637R00</t>
  </si>
  <si>
    <t>Omítky vnitřní stěn vápenné nebo vápenocementové v podlaží i ve schodišti štukové</t>
  </si>
  <si>
    <t>101 : 1,85*4,35-1,2*3,2+0,2*(1,2+3,2*2)</t>
  </si>
  <si>
    <t>1,0*4,35+0,6*(1,0+1,8)+((0,7*0,9)/2)*2</t>
  </si>
  <si>
    <t>612451121R00</t>
  </si>
  <si>
    <t>Omítky vnitřního zdiva cementové hladké</t>
  </si>
  <si>
    <t>v podlaží i ve schodišti, zdiva cihelného, kamenného, smíšeného nebo betonového</t>
  </si>
  <si>
    <t xml:space="preserve">pod obklad na zdivu : </t>
  </si>
  <si>
    <t>105 : 2,8*2,0</t>
  </si>
  <si>
    <t>111 : 2,4*1,3</t>
  </si>
  <si>
    <t>112 : 2,4*(1,1*2+1,05*2)+1,05*0,15-0,7*2,1</t>
  </si>
  <si>
    <t>113 : 2,4*(1,05*2+1,25*2)-0,7*2,1</t>
  </si>
  <si>
    <t>632415102R00</t>
  </si>
  <si>
    <t>Potěr ze suchých směsí cementový samonivelační podkladový, tloušťky 2 mm, včetně penetrace</t>
  </si>
  <si>
    <t>s rozprostřením a uhlazením</t>
  </si>
  <si>
    <t xml:space="preserve">pod marmoleum : </t>
  </si>
  <si>
    <t xml:space="preserve">skladba F02 : </t>
  </si>
  <si>
    <t>Začátek provozního součtu</t>
  </si>
  <si>
    <t xml:space="preserve">  103 : 53,38</t>
  </si>
  <si>
    <t xml:space="preserve">  104 : 6,53</t>
  </si>
  <si>
    <t xml:space="preserve">  108 : 8,46</t>
  </si>
  <si>
    <t xml:space="preserve">  110 : 73,85</t>
  </si>
  <si>
    <t xml:space="preserve">  Mezisoučet</t>
  </si>
  <si>
    <t>Konec provozního součtu</t>
  </si>
  <si>
    <t>142,22</t>
  </si>
  <si>
    <t>632441121R00</t>
  </si>
  <si>
    <t>Potěr litý anhydritový  , pevnost v tlaku 20 MPa, pokládaná plocha do 500 m2, tloušťka 35 mm</t>
  </si>
  <si>
    <t>dovoz směsi, doprava pomocí šnekového čerpadla, lití hadicí na plochu, dvojí (křížem vedené) rozvlnění hrazdami</t>
  </si>
  <si>
    <t>včetně dilatačního pásku</t>
  </si>
  <si>
    <t xml:space="preserve">skladba F01 : </t>
  </si>
  <si>
    <t xml:space="preserve">  102 : 10,27</t>
  </si>
  <si>
    <t xml:space="preserve">  105 : 11,33</t>
  </si>
  <si>
    <t xml:space="preserve">  106 : 3,51</t>
  </si>
  <si>
    <t xml:space="preserve">  107 : 18,19</t>
  </si>
  <si>
    <t xml:space="preserve">  109 : 14,08</t>
  </si>
  <si>
    <t>57,38</t>
  </si>
  <si>
    <t/>
  </si>
  <si>
    <t>632441122R00</t>
  </si>
  <si>
    <t>Potěr litý anhydritový  , pevnost v tlaku 20 MPa, pokládaná plocha do 500 m2, příplatek za každých dalších 5 mm</t>
  </si>
  <si>
    <t>tl. 50 mm : 57,38*3</t>
  </si>
  <si>
    <t>tl. 62,5 mm : 142,22*6</t>
  </si>
  <si>
    <t>632441491R00</t>
  </si>
  <si>
    <t xml:space="preserve">Broušení anhydritových potěrů </t>
  </si>
  <si>
    <t>941955001R00</t>
  </si>
  <si>
    <t>Lešení lehké pracovní pomocné pomocné, o výšce lešeňové podlahy do 1,2 m</t>
  </si>
  <si>
    <t>800-3</t>
  </si>
  <si>
    <t>216,93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</si>
  <si>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</si>
  <si>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</si>
  <si>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909      R00</t>
  </si>
  <si>
    <t>Hzs-nezmeritelne stavebni prace</t>
  </si>
  <si>
    <t>h</t>
  </si>
  <si>
    <t>Prav.M</t>
  </si>
  <si>
    <t>HZS</t>
  </si>
  <si>
    <t>POL10_</t>
  </si>
  <si>
    <t>drobné začišťovací práce, detaily : 8</t>
  </si>
  <si>
    <t>963016111R00</t>
  </si>
  <si>
    <t>Demontáž sádrokartonových a sádrovláknitých podhledů z desek bez minerální izolace, na jednoduché ocelové konstrukci, 1x opláštěné tl. 12,5 mm</t>
  </si>
  <si>
    <t>801-3</t>
  </si>
  <si>
    <t>m.č. 1.11 : 5,22</t>
  </si>
  <si>
    <t>m.č. 1.12 : 1,33</t>
  </si>
  <si>
    <t>m.č. 1.13 : 1,17</t>
  </si>
  <si>
    <t>965048150R00</t>
  </si>
  <si>
    <t>Dočištění povrchu po vybourání dlažeb do tmele, plochy do 50%</t>
  </si>
  <si>
    <t>965048515R00</t>
  </si>
  <si>
    <t>Broušení betonového povrchu do tloušťky 5 mm</t>
  </si>
  <si>
    <t xml:space="preserve">srovnání stáv. potěru a podkladu po vybour. dlažby : </t>
  </si>
  <si>
    <t xml:space="preserve">skladba F03 : </t>
  </si>
  <si>
    <t>101 : 9,61</t>
  </si>
  <si>
    <t>965081713R00</t>
  </si>
  <si>
    <t>Bourání podlah z keramických dlaždic, tloušťky do 10 mm, plochy přes 1 m2</t>
  </si>
  <si>
    <t>bez podkladního lože, s jakoukoliv výplní spár</t>
  </si>
  <si>
    <t>965081702R00</t>
  </si>
  <si>
    <t>Bourání podlah Soklíků z dlažeb keramických tloušťky do 10 mm, výšky do 100 mm</t>
  </si>
  <si>
    <t>111 : 2,15*2+2,65*2-0,7*2-0,8</t>
  </si>
  <si>
    <t>112 : 1,3*2+1,05*2-0,7</t>
  </si>
  <si>
    <t>113 : 1,3*2+1,05*2-0,7</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</si>
  <si>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</si>
  <si>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</si>
  <si>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</si>
  <si>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dveře do m.č. 1.11 : 0,15*2,15*2</t>
  </si>
  <si>
    <t>dveře z m.č. 1.01 do m.č. 1.02 : 0,2*2,15*2</t>
  </si>
  <si>
    <t>968061125R00</t>
  </si>
  <si>
    <t>Vyvěšení nebo zavěšení dřevěných křídel dveří, plochy do 2 m2</t>
  </si>
  <si>
    <t>kus</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</si>
  <si>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</si>
  <si>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</si>
  <si>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</si>
  <si>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0,9*2,1+0,8*2,1</t>
  </si>
  <si>
    <t>978013211R00</t>
  </si>
  <si>
    <t xml:space="preserve">Odstranění štukové vrstvy z omítek stěn vnitřních,  </t>
  </si>
  <si>
    <t xml:space="preserve">v místě kde bude nový obklad : </t>
  </si>
  <si>
    <t>111 : 1,2*0,985</t>
  </si>
  <si>
    <t>112 : 2,4*(1,1*2+1,05)+1,05*1,2-0,7*2,1</t>
  </si>
  <si>
    <t>776511820RT3</t>
  </si>
  <si>
    <t>Odstranění povlakových podlah z nášlapné plochy lepených, s podložkou, z ploch do 10 m2</t>
  </si>
  <si>
    <t>800-775</t>
  </si>
  <si>
    <t>čistící rohož v m.č. 101 : 3,9</t>
  </si>
  <si>
    <t>913      R00</t>
  </si>
  <si>
    <t>Hzs - Stavební dělník</t>
  </si>
  <si>
    <t>drobné bourací práce - přisekání, průrazy apod : 4</t>
  </si>
  <si>
    <t>999281105R00</t>
  </si>
  <si>
    <t xml:space="preserve">Přesun hmot pro opravy a údržbu objektů pro opravy a údržbu dosavadních objektů včetně vnějších plášťů  výšky do 6 m,  </t>
  </si>
  <si>
    <t>t</t>
  </si>
  <si>
    <t>Přesun hmot</t>
  </si>
  <si>
    <t>POL7_</t>
  </si>
  <si>
    <t>oborů 801, 803, 811 a 812</t>
  </si>
  <si>
    <t>711212000RU1</t>
  </si>
  <si>
    <t>Izolace proti vodě nátěr podkladní pod hydroizolační stěrky</t>
  </si>
  <si>
    <t>800-711</t>
  </si>
  <si>
    <t>102 : 10,27+0,1*(1,55*2+7,0*2+0,4*2+0,3*2-1,5*2-0,9-0,8*5)</t>
  </si>
  <si>
    <t>105 : 11,33+2,0*(1,15+1,25+1,25)+1,5*(3,55+2,75)+0,1*(1,25+0,1+0,75+1,55+0,76+2,35-0,8)</t>
  </si>
  <si>
    <t>106 : 3,38+0,1*(2,55*2+1,375*2-0,7)</t>
  </si>
  <si>
    <t>107 : 18,19+0,1*(5,85*2+5,45*2+0,55*2-0,8*3)</t>
  </si>
  <si>
    <t>109 : 14,08+2,0*(0,98+1,2*2)+1,5*(1,155+2,85+2,745+2,5)+0,1*(5,3+1,2*2+0,1*2-0,8)</t>
  </si>
  <si>
    <t>101 : 9,61+0,1*(5,1*2+2,0*2-1,1-0,9*2)</t>
  </si>
  <si>
    <t>111 : 5,22+0,1*(2,65*2+2,15*2-0,8-0,7*2)</t>
  </si>
  <si>
    <t>112 : 1,33+0,1*(1,1*2+1,05*2-0,7)</t>
  </si>
  <si>
    <t>113 : 1,17+0,1*(1,05*2+1,25*2-0,7)</t>
  </si>
  <si>
    <t>711212002RT3</t>
  </si>
  <si>
    <t>Izolace proti vodě stěrka hydroizolační  proti zemní vlhkosti</t>
  </si>
  <si>
    <t>711212601RT2</t>
  </si>
  <si>
    <t>Izolace proti vodě doplňky  těsnicí pás š.100 mm do spoje podlaha-stěna</t>
  </si>
  <si>
    <t>102 : 1,55*2+7,0*2+0,4*2+0,3*2-1,5*2-0,9-0,8*5</t>
  </si>
  <si>
    <t>105 : 3,25+2,75+3,55+1,25+0,1+1,25+1,15+2,0+1,155+0,76-0,8</t>
  </si>
  <si>
    <t>106 : 2,55*2+1,375*2-0,7</t>
  </si>
  <si>
    <t>107 : 5,85*2+5,45*2+0,55*2-0,8*3</t>
  </si>
  <si>
    <t>109 : 2,745+5,3+2,85+1,155+1,2+0,1+1,2*2+0,98+0,1+1,2+2,5-0,8</t>
  </si>
  <si>
    <t>101 : 5,1*2+2,0*2-1,1-0,9*2</t>
  </si>
  <si>
    <t>111 : 2,65*2+2,15*2-0,8-0,7*2</t>
  </si>
  <si>
    <t>112 : 1,1*2+1,05*2-0,7</t>
  </si>
  <si>
    <t>113 : 1,05*2+1,25*2-0,7</t>
  </si>
  <si>
    <t>711212611RT2</t>
  </si>
  <si>
    <t>Izolace proti vodě doplňky  těsnicí pás šířky 100 mm do svislých koutů</t>
  </si>
  <si>
    <t>105 : 2,0*2</t>
  </si>
  <si>
    <t>109 : 2,0*2</t>
  </si>
  <si>
    <t>998711201R00</t>
  </si>
  <si>
    <t>Přesun hmot pro izolace proti vodě svisle do 6 m</t>
  </si>
  <si>
    <t>50 m vodorovně měřeno od těžiště půdorysné plochy skládky do těžiště půdorysné plochy objektu</t>
  </si>
  <si>
    <t>713121111R00</t>
  </si>
  <si>
    <t>Montáž tepelné izolace podlah  jednovrstvá, bez dodávky materiálu</t>
  </si>
  <si>
    <t>800-713</t>
  </si>
  <si>
    <t>713191100RT9</t>
  </si>
  <si>
    <t>Izolace tepelné běžných konstrukcí - doplňky položení separační fólie, včetně dodávky PE fólie</t>
  </si>
  <si>
    <t>28376289R</t>
  </si>
  <si>
    <t>Výrobek izolační pro budovy z pěnového polystyrenu (EPS) tvar: deska; typ: T; tl = 50 mm; OH = 15 kg/m3; lambda = 0,039 W/(m.K); max. zatížení = 4,0 kPa; Lw = 31 dB</t>
  </si>
  <si>
    <t>SPCM</t>
  </si>
  <si>
    <t>Specifikace</t>
  </si>
  <si>
    <t>POL3_</t>
  </si>
  <si>
    <t>57,38*1,1</t>
  </si>
  <si>
    <t>142,22*1,1</t>
  </si>
  <si>
    <t>998713201R00</t>
  </si>
  <si>
    <t>Přesun hmot pro izolace tepelné v objektech výšky do 6 m</t>
  </si>
  <si>
    <t>50 m vodorovně</t>
  </si>
  <si>
    <t>342264101R00</t>
  </si>
  <si>
    <t xml:space="preserve">Doplňkové práce osazení revizních dvířek do sádrokartonového podhledu, do 0,25 m2,  ,  </t>
  </si>
  <si>
    <t>s vyřezáním otvoru, osazením rámu s dvířky, prošroubováním a úpravou parotěsné zábrany,</t>
  </si>
  <si>
    <t>Z02 : 3</t>
  </si>
  <si>
    <t>767/Z01</t>
  </si>
  <si>
    <t>D+M SCHODIŠŤOVÉ MADLO PRO DOSPĚLÉ Kompletní provedení dle výpisu prvků PSV</t>
  </si>
  <si>
    <t>ks</t>
  </si>
  <si>
    <t>TYP: SCHODIŠŤOVÉ MADLO PRO DOSPĚLÉ</t>
  </si>
  <si>
    <t>MATERIÁL: MADLO - ŽÁROVĚ ZINKOVANÝ ČTYŘHRANNÝ</t>
  </si>
  <si>
    <t>PROFIL JEKL 40x40x4 mm</t>
  </si>
  <si>
    <t>POVRCH. ÚPRAVA: OCEL OPATŘENÁ PRÁŠKOVÝM POLYESTEROVÝM</t>
  </si>
  <si>
    <t>NÁTĚREM, PRO TŘÍDY KOROZNÍ AGRESIVITY</t>
  </si>
  <si>
    <t>PROSTŘEDÍ C2</t>
  </si>
  <si>
    <t>KOTVENÍ: POMOCÍ OCELOVÝCH ROZET</t>
  </si>
  <si>
    <t>ROZMĚR: DÉLKA - 1150 mm</t>
  </si>
  <si>
    <t>VÝŠKA - 900 mm</t>
  </si>
  <si>
    <t>BARVA: RAL 9011</t>
  </si>
  <si>
    <t>767/Z03</t>
  </si>
  <si>
    <t>D+M NÁSTĚNNÝ KRYT NA HASÍCÍ PŘÍSTROJ, kompletní provedení dle výpisu prvků PSV</t>
  </si>
  <si>
    <t>POPIS: KONSTRUKCE Z LAKOVANÉHO OCELOVÉHO PLECHU S</t>
  </si>
  <si>
    <t>POVRCHOVOU ÚPRAVOU Z PRÁŠKOVÉ BARVY</t>
  </si>
  <si>
    <t>BARVA: NCS S 1020-R90B - 2x v m.č. 1.03</t>
  </si>
  <si>
    <t>NCS S 1010-G10Y - 2x v m.č. 1.10</t>
  </si>
  <si>
    <t>RAL 9003 - 1x v m.č. 1.07</t>
  </si>
  <si>
    <t>VELIKOST (š / v / h) 215 / 720 / 230mm</t>
  </si>
  <si>
    <t>UMÍSTĚNÍ: V POŽÁRNÍCH ÚSECÍCH DĚTSKÝCH SKUPIN BUDE</t>
  </si>
  <si>
    <t>OSAZENO VŽDY PO DVOU KUSECH. JEDEN KUS BUDE UMÍSTĚN V TŘETÍM</t>
  </si>
  <si>
    <t>POŽÁRNÍM ÚSEKU V M.Č. 1.07.</t>
  </si>
  <si>
    <t>KOTVENÍ: KOTVENO DO KONSTRUKCÍ STĚN</t>
  </si>
  <si>
    <t>POZNÁMKA: PŘEDNÍ PLNÁ STRANA KRYTU BUDE OPATŘENA MOTIVEM</t>
  </si>
  <si>
    <t>HASÍCÍHO PŘÍSTROJE A PLAMENŮ PRO RYCHLOU ORIENTACI V PŘÍPADĚ</t>
  </si>
  <si>
    <t>POŽÁRU. TENTO MOTIV BUDE DO PLECHU VYŘEZÁN.</t>
  </si>
  <si>
    <t>Z03 : 5</t>
  </si>
  <si>
    <t>767/Z04</t>
  </si>
  <si>
    <t>D+M MODULOVÁ POŠTOVNÍ SCHRÁNKA Kompletní provedení dle výpisu prvků PSV</t>
  </si>
  <si>
    <t>POPIS: MODULOVÁ POŠTOVNÍ SCHRÁNKA</t>
  </si>
  <si>
    <t>MATERIÁL: ŽÁROVĚ ZINKOVANÁ OCEL OPATŘENÁ POLYESTEROVÝM</t>
  </si>
  <si>
    <t>NÁSTŘIKEM</t>
  </si>
  <si>
    <t>KOTVENÍ: PŘES SYSTÉMOVÉ OTVORY POMOCÍ HMOŽDINEK DO</t>
  </si>
  <si>
    <t>STĚNY</t>
  </si>
  <si>
    <t>POZNÁMKA: JMENOVKA, 2x KLÍČ KE SCHRÁNCE</t>
  </si>
  <si>
    <t>ROZMĚR: 260 x 350 x 80 mm</t>
  </si>
  <si>
    <t>Z04 : 1</t>
  </si>
  <si>
    <t>553476597R</t>
  </si>
  <si>
    <t>Dvířka revizní použití: sádrokarton; funkce: klasické; šířka = 500 mm; výška = 500 mm; materiál: hliník; počet křídel: 1</t>
  </si>
  <si>
    <t>REVIZNÍ DVÍŘKA VZT</t>
  </si>
  <si>
    <t>POPIS: SYSTÉMOVÁ REVIZNÍ DVÍŘKA SDK PODHLEDU PRO PŘÍSTUP,</t>
  </si>
  <si>
    <t>ČIŠTĚNÍ A REVIZI POTRUBÍ VZT, CELKEM 9 KS</t>
  </si>
  <si>
    <t>MATERIÁL: OCEL</t>
  </si>
  <si>
    <t>POVRCH. ÚPRAVA: 1x ZÁKLADNÍ A 2x SYNTETICKÝ NÁTĚR,</t>
  </si>
  <si>
    <t>ODSTÍN ALPSKÁ BÍLÁ</t>
  </si>
  <si>
    <t>KOTVENÍ: KOTVENO K NOSNÉ KONSTRUKCI SDK PODHLEDU</t>
  </si>
  <si>
    <t>POZNÁMKA: SOUČÁSTÍ DODÁVKY BUDOU SYSTÉMOVÉ PRVKY KOTVENÍ</t>
  </si>
  <si>
    <t>ROZMĚR: 500x500x12,5mm, CELKEM 9 KS</t>
  </si>
  <si>
    <t>998767201R00</t>
  </si>
  <si>
    <t>Přesun hmot pro kovové stavební doplňk. konstrukce v objektech výšky do 6 m</t>
  </si>
  <si>
    <t>800-767</t>
  </si>
  <si>
    <t>768/D01</t>
  </si>
  <si>
    <t>D+M DVEŘE INTERIÉROVÉ - z 1.01 do 1.02 vč. zárubně S POŽÁRNÍ ODOLNOSTÍ EW 90 DP1-C, SE SAMOZAVÍRAČEM</t>
  </si>
  <si>
    <t>ROZMĚR STAVEBNÍHO OTVORU: 1000x2150 mm</t>
  </si>
  <si>
    <t>ROZMĚR KŘÍDLA: 900x2100 mm</t>
  </si>
  <si>
    <t>HLOUBKA ZÁRUBNĚ: 200 mm</t>
  </si>
  <si>
    <t>ZASKLENÍ : ANO, SKLO ČIRÉ</t>
  </si>
  <si>
    <t>POŽÁRNÍ ODOLNOST: S POŽÁRNÍ ODOLNOSTÍ EW 90 DP1-C</t>
  </si>
  <si>
    <t>SE SAMOZAVÍRAČEM</t>
  </si>
  <si>
    <t>POČET KŘÍDEL: JEDNO</t>
  </si>
  <si>
    <t>ZPŮSOB OTEVÍRÁNÍ: OTOČNÉ</t>
  </si>
  <si>
    <t>MATERIÁL A POVRCHOVÁ ÚPRAVA KŘÍDLA:</t>
  </si>
  <si>
    <t>CPL LAMINOVANÉ, DŘEVODEKOR DUB BARDOLINO PŘÍRODNÍ</t>
  </si>
  <si>
    <t>+ SKLO ČIRÉ S BEZPEČNOSTNÍ FÓLIÍ</t>
  </si>
  <si>
    <t>MATERIÁL A POVRCHOVÁ ÚPRAVA ZÁRUBNĚ:</t>
  </si>
  <si>
    <t>CPL LAMINOVANÉ, DŘEVODEKOR - DUB BARDOLINO</t>
  </si>
  <si>
    <t>PŘÍRODNÍ</t>
  </si>
  <si>
    <t>KOVÁNÍ: KLIKA/KLIKA</t>
  </si>
  <si>
    <t>ZÁMEK: ZADLABACÍ DOZICKÝ</t>
  </si>
  <si>
    <t>ZÁRUBEŇ: OBLOŽKOVÁ, BEZFALCOVÁ</t>
  </si>
  <si>
    <t>PŘÍSLUŠENSTVÍ: KOUŘOTĚSNÁ PADACÍ LIŠTA DO</t>
  </si>
  <si>
    <t>DVEŘÍ BEZ PRAHU, SAMOZAVÍRAČ, KOMPLETNÍ</t>
  </si>
  <si>
    <t>PROTIPOŽÁRNÍ VÝROBEK</t>
  </si>
  <si>
    <t>768/D03</t>
  </si>
  <si>
    <t>D+M DVEŘE INTERIÉROVÉ - z 1.02 do 1.03/1.10 vč. zárubně S POŽÁRNÍ ODOLNOSTÍ EW 30 DP3-C, SE, SAMOZAVÍRAČEM</t>
  </si>
  <si>
    <t>ROZMĚR STAVEBNÍHO OTVORU: 1500x2800 mm</t>
  </si>
  <si>
    <t>ROZMĚR HLAVNÍHO KŘÍDLA: 900x2100 mm</t>
  </si>
  <si>
    <t>ROZMĚR VEDLEJŠÍHO KŘÍDLA: 500x2100 mm</t>
  </si>
  <si>
    <t>HLOUBKA ZÁRUBNĚ: 125 mm</t>
  </si>
  <si>
    <t>ZASKLENÍ : SKLO ČIRÉ</t>
  </si>
  <si>
    <t>POŽÁRNÍ ODOLNOST: S POŽÁRNÍ ODOLNOSTÍ EW 30 DP3-C</t>
  </si>
  <si>
    <t>POČET KŘÍDEL: DVĚ - ASYMETRICKÉ</t>
  </si>
  <si>
    <t>POZNÁMKA: DVEŘE BUDOU SOUČÁSTÍ NÁBYTKOVĚ</t>
  </si>
  <si>
    <t>OBLOŽENÉ STĚNY</t>
  </si>
  <si>
    <t>768/D06</t>
  </si>
  <si>
    <t>D+M DVEŘE INTERIÉROVÉ - z 1.03 do 1.04/1.05 a z 1.10 do 1.08/1.09 vč. zárubně</t>
  </si>
  <si>
    <t>ROZMĚR STAVEBNÍHO OTVORU: 900x2800 mm</t>
  </si>
  <si>
    <t>ROZMĚR KŘÍDLA: 800x2100 mm</t>
  </si>
  <si>
    <t>POŽÁRNÍ ODOLNOST: BEZ POŽÁRNÍ ODOLNOSTI</t>
  </si>
  <si>
    <t>ZPŮSOB OTEVÍRÁNÍ: OTOČNÉ REVERZNÍ</t>
  </si>
  <si>
    <t>MATERIÁL A POVRCHOVÁ ÚPRAVA ZÁRUBNĚ: ? 4</t>
  </si>
  <si>
    <t>ZÁRUBEŇ: OBLOŽKOVÁ, BEZFALCOVÁ, REVERZNÍ</t>
  </si>
  <si>
    <t>PŘÍSLUŠENSTVÍ: PADACÍ LIŠTA DO DVEŘÍ BEZ</t>
  </si>
  <si>
    <t>PRAHU</t>
  </si>
  <si>
    <t>768/D07</t>
  </si>
  <si>
    <t>D+M DVEŘE INTERIÉROVÉ - z 1.03/1.10 do 1.07 vč. zárubně S POŽÁRNÍ ODOLNOSTÍ EW 30 DP3-C, SE, SAMOZAVÍRAČEM</t>
  </si>
  <si>
    <t>MATERIÁL A POVRCHOVÁ ÚPRAVA ZÁRUBNĚ: ? 2</t>
  </si>
  <si>
    <t>771101101R00</t>
  </si>
  <si>
    <t xml:space="preserve">Příprava podkladu pod dlažby vysávání podkladů pod keramickou dlažbu průmyslovým vysavačem </t>
  </si>
  <si>
    <t>800-771</t>
  </si>
  <si>
    <t>101 : 9,61+1,85*0,2*4</t>
  </si>
  <si>
    <t>771101210RT1</t>
  </si>
  <si>
    <t>Příprava podkladu pod dlažby penetrace podkladu pod dlažby</t>
  </si>
  <si>
    <t>771275511R00</t>
  </si>
  <si>
    <t>Montáž obkladů schodišť z dlaždic keramických a ze schodovek na stupnice,  , kladených do tmele, C2TS1</t>
  </si>
  <si>
    <t>101 : 4*1,9</t>
  </si>
  <si>
    <t>771275521R00</t>
  </si>
  <si>
    <t>Montáž obkladů schodišť z dlaždic keramických z dlaždic na podstupnice,  , kladených do tmele, C2TS1</t>
  </si>
  <si>
    <t>771475014R00</t>
  </si>
  <si>
    <t>Montáž soklíků z dlaždic keramických výšky 100 mm, soklíků vodorovných, kladených do flexibilního tmele</t>
  </si>
  <si>
    <t>102 : 1,6*2+7,0*2+0,3*2+0,4*2-1,5*2-0,8*5-0,9</t>
  </si>
  <si>
    <t>106 : 2,55*2+1,375*2-0,8</t>
  </si>
  <si>
    <t>101 : 1,85*2+5,05*2+0,2*5*2-1,1-0,9*2</t>
  </si>
  <si>
    <t>111 : 2,1*2+2,65*2-0,7*2-0,8</t>
  </si>
  <si>
    <t>771479001R00</t>
  </si>
  <si>
    <t>Montáž soklíků z dlaždic keramických Řezání dlaždic pro soklíky</t>
  </si>
  <si>
    <t>771575107R00</t>
  </si>
  <si>
    <t>Montáž podlah z dlaždic keramických 200 x 200 mm, režných nebo glazovaných, hladkých, kladených do flexibilního tmele</t>
  </si>
  <si>
    <t>771575118R00</t>
  </si>
  <si>
    <t>Montáž podlah z dlaždic keramických 600 x 600 mm, režných nebo glazovaných, hladkých, kladených do flexibilního tmele</t>
  </si>
  <si>
    <t>101 : 1,85*1,95+2,0*2,25</t>
  </si>
  <si>
    <t>771577113R00</t>
  </si>
  <si>
    <t>Hrany schodů, dilatační, koutové, ukončovací a přechodové profily profily přechodové eloxovaný hliník, dekorativní spojení dvou podlah stejné výšky, uložení do tmele, výška profilu 8 mm, šířka profilu 10 mm</t>
  </si>
  <si>
    <t>do sprchového koutu pro zamezení protékání vody : 0,9+0,9</t>
  </si>
  <si>
    <t>771578011R00</t>
  </si>
  <si>
    <t>Zvláštní úpravy spár spára podlaha-stěna silikonem</t>
  </si>
  <si>
    <t>vč. dodávky a montáže silikonu.</t>
  </si>
  <si>
    <t>771579791R00</t>
  </si>
  <si>
    <t>Příplatky k položkám montáže podlah keramických příplatek za plochu podlah keramických do 5 m2 jednotlivě</t>
  </si>
  <si>
    <t>771579793R00</t>
  </si>
  <si>
    <t>Příplatky k položkám montáže podlah keramických příplatek za spárovací hmotu - plošně</t>
  </si>
  <si>
    <t>76,19+59,25*0,07</t>
  </si>
  <si>
    <t>55370052241R</t>
  </si>
  <si>
    <t>Přechodová lišta mezi spádovanou a nespádovanou podlahou sprch. koutu</t>
  </si>
  <si>
    <t>5976231211R</t>
  </si>
  <si>
    <t>KERAMICKÁ DLAŽBA, MATNÁ, BARVA BÍLÁ,ROZMĚR 20*20CM,TL. 7MM, PROTISKLUZ R10</t>
  </si>
  <si>
    <t>25,41*1,1</t>
  </si>
  <si>
    <t>597642071R</t>
  </si>
  <si>
    <t>KERAMICKÁ DLAŽBA, REKTIFIKOVANÁ MATNÁ,BARVA BÉŽOVÁ V BETONOVÉM DESIGNU, ROZMĚR 60*60CM,TL. 10MM,, PROTISKLUZ R10</t>
  </si>
  <si>
    <t xml:space="preserve">  101 : 1,85*1,95+2,0*2,25</t>
  </si>
  <si>
    <t xml:space="preserve">  111 : 5,22</t>
  </si>
  <si>
    <t xml:space="preserve">  112 : 1,33</t>
  </si>
  <si>
    <t xml:space="preserve">  113 : 1,17</t>
  </si>
  <si>
    <t>47,7975*1,1</t>
  </si>
  <si>
    <t xml:space="preserve">sokl : </t>
  </si>
  <si>
    <t xml:space="preserve">  102 : 1,6*2+7,0*2+0,3*2+0,4*2-1,5*2-0,8*5-0,9</t>
  </si>
  <si>
    <t xml:space="preserve">  106 : 2,55*2+1,375*2-0,8</t>
  </si>
  <si>
    <t xml:space="preserve">  107 : 5,85*2+5,45*2+0,55*2-0,8*3</t>
  </si>
  <si>
    <t xml:space="preserve">  101 : 1,85*2+5,05*2+0,2*5*2-1,1-0,9*2</t>
  </si>
  <si>
    <t xml:space="preserve">  111 : 2,1*2+2,65*2-0,7*2-0,8</t>
  </si>
  <si>
    <t>59,25*0,1*1,1</t>
  </si>
  <si>
    <t>998771201R00</t>
  </si>
  <si>
    <t>Přesun hmot pro podlahy z dlaždic v objektech výšky do 6 m</t>
  </si>
  <si>
    <t>775413040R00</t>
  </si>
  <si>
    <t>Podlahové soklíky nebo lišty montáž lišt lepené,, Lepidlo montážní</t>
  </si>
  <si>
    <t>bez základního nátěru</t>
  </si>
  <si>
    <t>103 : 1,8+3,65+5,2+1,5+0,3+0,55+5,1+0,55+0,3+1,3+1,0-1,5-0,8*3+(0,6*2+0,3*2)*2</t>
  </si>
  <si>
    <t>104 : 3,35*2+1,95*2-0,8*2</t>
  </si>
  <si>
    <t>108 : 3,35*2+2,525*2-0,8*2</t>
  </si>
  <si>
    <t>110 : 1,55+6,5+1,9+5,5+1,5+0,45*2+0,65+0,3+11,3+0,91*2+(0,3*2+0,7*2)+(0,6*2+0,3*2)-0,8*3-1,5</t>
  </si>
  <si>
    <t>776101101R00</t>
  </si>
  <si>
    <t>Přípravné práce vysávání povlakových podlah průmyslovým vysavačem</t>
  </si>
  <si>
    <t>položky neobsahují žádný materiál</t>
  </si>
  <si>
    <t>776101121R00</t>
  </si>
  <si>
    <t>Přípravné práce penetrace podkladu</t>
  </si>
  <si>
    <t>776521100R00</t>
  </si>
  <si>
    <t xml:space="preserve">Lepení povlakových podlah z plastů  ve formě pásů z PVC, montáž,  </t>
  </si>
  <si>
    <t>776994111R00</t>
  </si>
  <si>
    <t>Ostatní práce svařování povlakových podlah  z pásů nebo čtverců</t>
  </si>
  <si>
    <t>24592231R</t>
  </si>
  <si>
    <t>Penetrace</t>
  </si>
  <si>
    <t>l</t>
  </si>
  <si>
    <t>spotřeba: 0,25 l/m2 : 142,22*0,25</t>
  </si>
  <si>
    <t>28410111R</t>
  </si>
  <si>
    <t>Linoleum přírodní; tl = 2,50 mm; zatížení: 23, 34, 43; trvalá deformace do 0,15 mm; protiskluznost: R9; Ln,w = 5 dB; RtF: Cfl; - s1</t>
  </si>
  <si>
    <t>DLW LINOLEUM TL. 2,5mm</t>
  </si>
  <si>
    <t>NCS: 3010-Y30R</t>
  </si>
  <si>
    <t>6119369991R</t>
  </si>
  <si>
    <t>SOKLOVÁ DŘEVĚNÁ LIŠTA VÝŠKA 40 MM</t>
  </si>
  <si>
    <t>71,92*1,1</t>
  </si>
  <si>
    <t>998776201R00</t>
  </si>
  <si>
    <t>Přesun hmot pro podlahy povlakové v objektech výšky do 6 m</t>
  </si>
  <si>
    <t>vodorovně do 50 m</t>
  </si>
  <si>
    <t>781101210RT1</t>
  </si>
  <si>
    <t>Příprava podkladu pod obklady penetrace podkladu pod obklady</t>
  </si>
  <si>
    <t>včetně dodávky materiálu.</t>
  </si>
  <si>
    <t>105 : 2,8*(3,25+2,75+3,555+1,15+2,0+1,155+0,75)-0,8*2,1</t>
  </si>
  <si>
    <t>2,15*(1,25+0,1+1,25)</t>
  </si>
  <si>
    <t>107 : 2,8*(1,7+2,675+0,7+0,125+2,25+2,795+2,28+0,54+1,085+0,54+2,485+1,995)-(0,8*2,1*2+0,8*2,7)</t>
  </si>
  <si>
    <t>109 : 2,8*(5,3+2,745+2,5+0,98+1,155+2,85)-0,9*2,15</t>
  </si>
  <si>
    <t>2,15*(1,2*2+0,1+1,2+0,1+1,25)</t>
  </si>
  <si>
    <t>781111115R00</t>
  </si>
  <si>
    <t>Doplňkové práce při provádění obkladů vyřezání otvoru v obkladačce korunkou prům. do 30 mm</t>
  </si>
  <si>
    <t>781111116R00</t>
  </si>
  <si>
    <t>Doplňkové práce při provádění obkladů vyřezání otvoru v obkladačce korunkou prům. do 90 mm</t>
  </si>
  <si>
    <t>781475114R00</t>
  </si>
  <si>
    <t>Montáž obkladů vnitřních z dlaždic keramických kladených do tmele 200 x 200 mm,  , kladených do flexibilního tmele</t>
  </si>
  <si>
    <t>781475124R00</t>
  </si>
  <si>
    <t>Montáž obkladů vnitřních z dlaždic keramických kladených do tmele 600 x 600 mm,  , kladených do flexibilního tmele</t>
  </si>
  <si>
    <t>781479705R00</t>
  </si>
  <si>
    <t>Montáž obkladů vnitřních z dlaždic keramických Příplatky k položkám montáže obkladů vnitřních stěn z dlaždic keramických příplatek za spárovací hmotu - plošně</t>
  </si>
  <si>
    <t>781479711R00</t>
  </si>
  <si>
    <t>Montáž obkladů vnitřních z dlaždic keramických Příplatky k položkám montáže obkladů vnitřních stěn z dlaždic keramických příplatek k obkladu stěn keram.,za plochu do 10 m2</t>
  </si>
  <si>
    <t>112 : 2,4*(1,1*2+1,05*2)-0,7*2,1</t>
  </si>
  <si>
    <t>781491001RT1</t>
  </si>
  <si>
    <t>Lišty k obkladům bez dodávky materiálu</t>
  </si>
  <si>
    <t>105 : 2,15*2+2,8</t>
  </si>
  <si>
    <t>109 : 2,15*4</t>
  </si>
  <si>
    <t>107 : 2,8*4</t>
  </si>
  <si>
    <t>112 : 1,05</t>
  </si>
  <si>
    <t>55343661R</t>
  </si>
  <si>
    <t>profil ukončovací L; ochrana hran; přírodní hliník; barva stříbrná; h = 8,0 mm; l = 2,5 m</t>
  </si>
  <si>
    <t xml:space="preserve">  (27,95*1,1)/2,5</t>
  </si>
  <si>
    <t>13</t>
  </si>
  <si>
    <t>597642072R</t>
  </si>
  <si>
    <t>KERAMICKÝ OBKLAD, REKTIFIKOVANÝ MATNÝ,BARVA BÉŽOVÁ V BETONOVÉM DESIGNU, ROZMĚR 60*60CM,TL. 10MM,, PROTISKLUZ R10</t>
  </si>
  <si>
    <t xml:space="preserve">  107 : 2,8*(1,7+2,675+0,7+0,125+2,25+2,795+2,28+0,54+1,085+0,54+2,485+1,995)-(0,8*2,1*2+0,8*2,7)</t>
  </si>
  <si>
    <t xml:space="preserve">  111 : 1,2*0,985</t>
  </si>
  <si>
    <t xml:space="preserve">  112 : 2,4*(1,1*2+1,05*2)+1,05*0,15-0,7*2,1</t>
  </si>
  <si>
    <t xml:space="preserve">  113 : 2,4*(1,05*2+1,25*2)-0,7*2,1</t>
  </si>
  <si>
    <t>67,9155*1,1</t>
  </si>
  <si>
    <t>597813600R</t>
  </si>
  <si>
    <t>Obklad keramický typ: běžný; s glazurou (GL); tl. = 6,5 mm; a = 198 mm; b = 198 mm; povrch: hladký, matný; barva: bílá</t>
  </si>
  <si>
    <t>(97,2245-18,6-23,8)*1,1</t>
  </si>
  <si>
    <t>597813629R</t>
  </si>
  <si>
    <t>Obklad keramický typ: běžný; s glazurou (GL); tl. = 6,5 mm; a = 198 mm; b = 198 mm; povrch: hladký, matný; barva: zelená</t>
  </si>
  <si>
    <t xml:space="preserve">viz projekt interiéru : </t>
  </si>
  <si>
    <t>109 : 23,8*1,1</t>
  </si>
  <si>
    <t>597813631R</t>
  </si>
  <si>
    <t>Obklad keramický typ: běžný; s glazurou (GL); tl. = 6,5 mm; a = 198 mm; b = 198 mm; povrch: hladký, matný; barva: modrá</t>
  </si>
  <si>
    <t>105 : 18,6*1,1</t>
  </si>
  <si>
    <t>998781201R00</t>
  </si>
  <si>
    <t>Přesun hmot pro obklady keramické v objektech výšky do 6 m</t>
  </si>
  <si>
    <t>784191101R00</t>
  </si>
  <si>
    <t>Příprava povrchu Penetrace (napouštění) podkladu disperzní, jednonásobná</t>
  </si>
  <si>
    <t>800-784</t>
  </si>
  <si>
    <t>stropy : 216,93-8,46</t>
  </si>
  <si>
    <t>101 : 1,85*4,35-1,2*3,55</t>
  </si>
  <si>
    <t>1,7*4,35*2+(1,85+3,6*2)*3,65-(0,9*2,1*2)+((0,7*1,1)/2)*2</t>
  </si>
  <si>
    <t>102 : 2,8*(1,6*2+7,0*2+0,4*2+0,1*2)-(1,5*2,8*2+0,9*2,8*4+0,8*2,1+0,9*2,1)</t>
  </si>
  <si>
    <t>110 : 3,0*(1,55+6,5+10,85+6+0,45*2+0,6+0,3+11,3+0,91)-(7,7*2,5+0,8*2,1*3+1,5*2,8)</t>
  </si>
  <si>
    <t>(3,0-2,15)*(0,7*2+0,3*2+0,6*2+0,3*2)</t>
  </si>
  <si>
    <t>odpočet dřevěný obklad : -(3,0*(10,51+0,885)-(0,8*2,1*3))</t>
  </si>
  <si>
    <t>103 : 3,0*(3,65+10,5+6,55+1,0+1,3+0,3+0,55+5,1+0,55+0,3+1,5+5,2)-(0,8*2,1*3+1,5*2,8+8,7*2,5+6,55*2,5)</t>
  </si>
  <si>
    <t>odpočet dřevěný obklad : -(3,0*(5,2+1,5+0,3+0,575+5,1)-(0,8*2,1*3+1,5*2,8))</t>
  </si>
  <si>
    <t>104 : 2,8*(3,35*2+1,95*2)-0,8*2,7-0,8*2,1</t>
  </si>
  <si>
    <t>106 : 2,8*(2,55*2+1,375*2)-0,8*2,7</t>
  </si>
  <si>
    <t>107 : 2,8*(3,475+2,65)</t>
  </si>
  <si>
    <t>108 : 2,8*(3,35*2+2,525*2)-(0,8*2,1+0,8*2,7)</t>
  </si>
  <si>
    <t>111 : 2,4*(2,6+0,45+0,75+2,2)-(0,8*2,1+0,7*2,1*2)</t>
  </si>
  <si>
    <t>odpočet obkladu : -1,2*0,985</t>
  </si>
  <si>
    <t>784195112R00</t>
  </si>
  <si>
    <t>Malby z malířských směsí hlinkových,  , bělost 77 %, dvojnásobné, Hmota nátěrová typ: malířská; funkce: dekorační; barva: bílá; lesk: matný (G3)</t>
  </si>
  <si>
    <t>482,123-135,3</t>
  </si>
  <si>
    <t>784195222R00</t>
  </si>
  <si>
    <t>103 : 50</t>
  </si>
  <si>
    <t>104 : 21,7</t>
  </si>
  <si>
    <t>108 : 23,3</t>
  </si>
  <si>
    <t>110 : 40,3</t>
  </si>
  <si>
    <t>953941312R00</t>
  </si>
  <si>
    <t>Osazení předmětů na hmoždinky osazení hasicího přístroje</t>
  </si>
  <si>
    <t>O01 : 5</t>
  </si>
  <si>
    <t>799/O02</t>
  </si>
  <si>
    <t>D+M ČISTÍCÍ ZÓNA - INTERIÉROVÁ ČISTÍCÍ ROHOŽ kompletní provedení dle výpisu prvků PSV</t>
  </si>
  <si>
    <t>ČISTÍCÍ ZÓNA - INTERIÉROVÁ ČISTÍCÍ ROHOŽ</t>
  </si>
  <si>
    <t>POPIS: ROHOŽ- HLINÍKOÉ PROFILY ŠÍŘKY 27mm VYPLNĚNÉ</t>
  </si>
  <si>
    <t>TEXTILNÍMI PÁSKY VÝŠKY 17m.</t>
  </si>
  <si>
    <t>RÁM - Z "L" PROFILŮ 20 x 20 x 3,0m</t>
  </si>
  <si>
    <t>UMÍSTĚNÍ: HNED ZA VSTUPEM DO BUDOVY V M.Č. 1.01.</t>
  </si>
  <si>
    <t>KOTVENÍ: RÁM ULOŽEN DO OTVORU V PODKLADNÍM BETONU,</t>
  </si>
  <si>
    <t>KOTVENÍ DO PODKLADU SYSTÉMOVÝM ZPŮSOBEM DLE</t>
  </si>
  <si>
    <t>VÝROBCE</t>
  </si>
  <si>
    <t>ROZMĚR: 1955 x 1875 mm</t>
  </si>
  <si>
    <t>O02 : 1</t>
  </si>
  <si>
    <t>44984114R</t>
  </si>
  <si>
    <t>přístoj hasicí práškový; P6Te; třída hašení A,B,C; výtlačný prostředek dusík; náplň 6 kg; provozní schopnost od -30 do + 60°C</t>
  </si>
  <si>
    <t>PŘENOSNÝ HASÍCÍ PŘÍSTROJ S NÁSTĚNNÝM KRYTEM</t>
  </si>
  <si>
    <t>POPIS: PRÁŠKOVÝ PŘENOSNÝ HASÍCÍ PŘÍSTROJ</t>
  </si>
  <si>
    <t>S HASÍCÍ SCHOPNOSTÍ MINIMÁLNĚ 21A</t>
  </si>
  <si>
    <t>UMÍSTĚNÍ: PROSTORY BUDOU VYBAVENY PO 2KS V PÚ DĚTSKÝCH</t>
  </si>
  <si>
    <t>SKUPIN, PO 1KS V TŘETÍM PÚ, V MÍSTNOSTI VÝDEJE JÍDLA.</t>
  </si>
  <si>
    <t>UMÍSTĚNO VE VÝŠCE MAX. 1500mm NAD PODLAHOU NA</t>
  </si>
  <si>
    <t>VIDITELNÉM MÍSTĚ TAK, ABY NEPŘEKÁŽELY PROVOZU.</t>
  </si>
  <si>
    <t>979951111R00</t>
  </si>
  <si>
    <t>Výkup kovů železný šrot, tloušťky do 4 mm</t>
  </si>
  <si>
    <t>Pro vyjádření výnosu ve prospěch zhotovitele je nutné jednotkovou cenu uvést se záporným znaménkem. (Získaná částka ponižuje náklad stavby.)</t>
  </si>
  <si>
    <t>hmotnost suti pol. č. 36 : 0,27132</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</si>
  <si>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</si>
  <si>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</si>
  <si>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</si>
  <si>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</si>
  <si>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</si>
  <si>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0,92854*19</t>
  </si>
  <si>
    <t>979082111R00</t>
  </si>
  <si>
    <t>Vnitrostaveništní doprava suti a vybouraných hmot do 10 m</t>
  </si>
  <si>
    <t>979082121R00</t>
  </si>
  <si>
    <t>Vnitrostaveništní doprava suti a vybouraných hmot příplatek k ceně za každých dalších 5 m</t>
  </si>
  <si>
    <t>0,92854*4</t>
  </si>
  <si>
    <t>979990110R00</t>
  </si>
  <si>
    <t>Poplatek za uložení, sádrokartonové desky,  , skupina 17 08 02 z Katalogu odpadů</t>
  </si>
  <si>
    <t>kategorie 17 08 02 stavební materiály na bázi sádry</t>
  </si>
  <si>
    <t>hmotnost suti pol. č. 29 : 0,09133</t>
  </si>
  <si>
    <t>979990182R00</t>
  </si>
  <si>
    <t>Poplatek za uložení, koberce,  , skupina 20 03 07 z Katalogu odpadů</t>
  </si>
  <si>
    <t>hmotnost suti pol. č. 38 : 0,01365</t>
  </si>
  <si>
    <t>979999984R00</t>
  </si>
  <si>
    <t>Poplatek za recyklaci, tašky, stavební keramika, kusovost do 1600 cm2, skupina 17 01 03 z Katalogu odpadů</t>
  </si>
  <si>
    <t>hmotnost suti pol. č. 32,33 : 0,16056</t>
  </si>
  <si>
    <t>979999998R00</t>
  </si>
  <si>
    <t>Poplatek za recyklaci, suti s 5 % příměsi dřeva, plastu apod. ,  , skupina 17 01 07 z Katalogu odpadů</t>
  </si>
  <si>
    <t>hmotnost suti pol. č. 30,31,34,37 : 0,39168</t>
  </si>
  <si>
    <t>Včetně:</t>
  </si>
  <si>
    <t>dle katalogu materiálu</t>
  </si>
  <si>
    <t>TP</t>
  </si>
  <si>
    <t>Zaměření skutečného stavu</t>
  </si>
  <si>
    <t>POL3_0</t>
  </si>
  <si>
    <t>Dokumentace skutečního provedení</t>
  </si>
  <si>
    <t>OPN</t>
  </si>
  <si>
    <t>POL13_0</t>
  </si>
  <si>
    <t>POL1_1</t>
  </si>
  <si>
    <t>Autorský dozor</t>
  </si>
  <si>
    <t>R-položka</t>
  </si>
  <si>
    <t>POL12_0</t>
  </si>
  <si>
    <t>721176102R00</t>
  </si>
  <si>
    <t>Potrubí HT připojovací, D 40 x 1,8 mm</t>
  </si>
  <si>
    <t>POL1_7</t>
  </si>
  <si>
    <t>721176103R00</t>
  </si>
  <si>
    <t>Potrubí HT připojovací, D 50 x 1,8 mm</t>
  </si>
  <si>
    <t>721176104R00</t>
  </si>
  <si>
    <t>Potrubí HT připojovací, D 75 x 1,9 mm</t>
  </si>
  <si>
    <t>721176105R00</t>
  </si>
  <si>
    <t>Potrubí HT připojovací, D 110 x 2,7 mm</t>
  </si>
  <si>
    <t>721176115R00</t>
  </si>
  <si>
    <t>Potrubí HT odpadní svislé, D 110 x 2,7 mm</t>
  </si>
  <si>
    <t>721176116R00</t>
  </si>
  <si>
    <t>Potrubí HT odpadní svislé, D 125 x 3,1 mm</t>
  </si>
  <si>
    <t>721176117R00</t>
  </si>
  <si>
    <t>Potrubí HT odpadní svislé, D 160 x 3,9 mm</t>
  </si>
  <si>
    <t>721176135R00</t>
  </si>
  <si>
    <t>Potrubí HT svodné (ležaté) zavěšené, D 110 x 2,7 mm</t>
  </si>
  <si>
    <t>721176136R00</t>
  </si>
  <si>
    <t>Potrubí HT svodné (ležaté) zavěšené, D 125 x 3,1 mm</t>
  </si>
  <si>
    <t>Navleková tepelná izolace 110/20 mm</t>
  </si>
  <si>
    <t>soubor</t>
  </si>
  <si>
    <t>Navleková tepelná izolace 125/20 mm</t>
  </si>
  <si>
    <t>721273150R00</t>
  </si>
  <si>
    <t>Hlavice ventilační přivětrávací HL900</t>
  </si>
  <si>
    <t>Gastro vpusť podlahová se zápachovou uzávěrkou DN110</t>
  </si>
  <si>
    <t>721177725R00</t>
  </si>
  <si>
    <t>Čisticí kus, odpadní svislé, D 110 mm</t>
  </si>
  <si>
    <t>721177727R00</t>
  </si>
  <si>
    <t>Čisticí kus , odpadní svislé, D 160 mm</t>
  </si>
  <si>
    <t>721273180R00</t>
  </si>
  <si>
    <t>Ventil přivzdušňovací podomítkový HL905</t>
  </si>
  <si>
    <t>230170011R00</t>
  </si>
  <si>
    <t>Zkouška těsnosti potrubí, DN do 40</t>
  </si>
  <si>
    <t>230170012R00</t>
  </si>
  <si>
    <t>Zkouška těsnosti potrubí, DN 50 - 80</t>
  </si>
  <si>
    <t>230170013R00</t>
  </si>
  <si>
    <t>Zkouška těsnosti potrubí, DN 100 - 125</t>
  </si>
  <si>
    <t>722178711R00</t>
  </si>
  <si>
    <t>Potrubí vícevrstvé vodovodní, polyfuzně svařené, D 20 x 2,8 mm</t>
  </si>
  <si>
    <t xml:space="preserve">14 : </t>
  </si>
  <si>
    <t xml:space="preserve">18 : </t>
  </si>
  <si>
    <t>32</t>
  </si>
  <si>
    <t>722178712R00</t>
  </si>
  <si>
    <t>Potrubí vícevrstvé vodovodní, polyfuzně svařené, D 25 x 3,5 mm</t>
  </si>
  <si>
    <t xml:space="preserve">15 : </t>
  </si>
  <si>
    <t>33</t>
  </si>
  <si>
    <t>722178713R00</t>
  </si>
  <si>
    <t>Potrubí vícevrstvé vodovodní, polyfuzně svařené, D 32 x 4,4 mm</t>
  </si>
  <si>
    <t>36</t>
  </si>
  <si>
    <t>722181213RT7</t>
  </si>
  <si>
    <t>Izolace návleková tl. stěny 13 mm - vnitřní průměr 22 mm</t>
  </si>
  <si>
    <t>722181213RT8</t>
  </si>
  <si>
    <t>Izolace návleková tl. stěny 13 mm - vnitřní průměr 25 mm</t>
  </si>
  <si>
    <t>722181213RU1</t>
  </si>
  <si>
    <t>Izolace návleková tl. stěny 13 mm - vnitřní průměr 32 mm</t>
  </si>
  <si>
    <t>722181214RT6</t>
  </si>
  <si>
    <t>Izolace návleková tl. stěny 20 mm</t>
  </si>
  <si>
    <t>722181215RU1</t>
  </si>
  <si>
    <t>Izolace návleková tl. stěny 30 mm</t>
  </si>
  <si>
    <t>722181215RU2</t>
  </si>
  <si>
    <t>Izolace návleková tl. stěny 40 mm</t>
  </si>
  <si>
    <t>5513805112</t>
  </si>
  <si>
    <t>Kohout kulový pro pitnou vodu - zelená páka, DN 25</t>
  </si>
  <si>
    <t>55113532.A</t>
  </si>
  <si>
    <t>Kohout kulový s vypouštěním 1" páčka</t>
  </si>
  <si>
    <t>738119322R00</t>
  </si>
  <si>
    <t>Ventil termostat. směšovací DN 25, max teplota 38°C</t>
  </si>
  <si>
    <t>38832117</t>
  </si>
  <si>
    <t>Manometr 120A, D 100 /L 100 mm</t>
  </si>
  <si>
    <t>Teploměr axiální 120A, D 100/ L 100 mm</t>
  </si>
  <si>
    <t>42250756</t>
  </si>
  <si>
    <t>Ventil pojistný DN 25, 6 Bar</t>
  </si>
  <si>
    <t>551135723</t>
  </si>
  <si>
    <t>Ventil zpětný 1"</t>
  </si>
  <si>
    <t>230120041R00</t>
  </si>
  <si>
    <t>Čištění potrubí profukováním nebo proplach. DN 32</t>
  </si>
  <si>
    <t xml:space="preserve">32+33+36 : </t>
  </si>
  <si>
    <t>101</t>
  </si>
  <si>
    <t>892241111R00</t>
  </si>
  <si>
    <t>Tlaková zkouška vodovodního potrubí do DN 80</t>
  </si>
  <si>
    <t>892233111R00</t>
  </si>
  <si>
    <t>Desinfekce vodovodního potrubí DN 70</t>
  </si>
  <si>
    <t>55141104</t>
  </si>
  <si>
    <t>Ventil rohový mosazný 1/2"</t>
  </si>
  <si>
    <t>725819201R00</t>
  </si>
  <si>
    <t>Montáž ventilu nástěnného G 1/2"</t>
  </si>
  <si>
    <t>55141109</t>
  </si>
  <si>
    <t>Ventil pračkový  3/4"</t>
  </si>
  <si>
    <t>725819202R00</t>
  </si>
  <si>
    <t>Montáž ventilu nástěnného G 3/4"</t>
  </si>
  <si>
    <t>722191133R00</t>
  </si>
  <si>
    <t>Hadice sanitární flexibilní, DN 15 mm, délka 500 mm</t>
  </si>
  <si>
    <t>64214440</t>
  </si>
  <si>
    <t>Umyvadlo keramické s otvorem pro baterii 600 x 420 mm včetně skříňky šířky 900 mm</t>
  </si>
  <si>
    <t>64215367</t>
  </si>
  <si>
    <t>Umyvadlo dětské na šroby s otvor pro baterií bilé, umývatko broušené 450 x 340 mm s otvorem bílé</t>
  </si>
  <si>
    <t>725200030RA0</t>
  </si>
  <si>
    <t>Montáž zařizovacích předmětů - umyvadlo</t>
  </si>
  <si>
    <t>POL2_7</t>
  </si>
  <si>
    <t>725823121RT1</t>
  </si>
  <si>
    <t>Baterie umyvadlová stojánková  ruční, včetně otvírání odpadu</t>
  </si>
  <si>
    <t>5514500702</t>
  </si>
  <si>
    <t>Baterie vodovodní stojánková, pro jednu vodu</t>
  </si>
  <si>
    <t>725829301R00</t>
  </si>
  <si>
    <t>Montáž baterie umyvadlové a dřezové stojánkové</t>
  </si>
  <si>
    <t>725860251R00</t>
  </si>
  <si>
    <t>Sifon umyvadlový chromovaný</t>
  </si>
  <si>
    <t>725014131R00</t>
  </si>
  <si>
    <t>Klozet závěsný + sedátko, bílý</t>
  </si>
  <si>
    <t>725012181RT1</t>
  </si>
  <si>
    <t>Klozet bez nádrže BABY, ploché splachování, odpad svislý, výška 35 cm</t>
  </si>
  <si>
    <t>28696751</t>
  </si>
  <si>
    <t>Modul-WC Duofix s ovládáním zepředu, h 1120 mm</t>
  </si>
  <si>
    <t>286967561</t>
  </si>
  <si>
    <t>Modul-WC Kombifix ovládání zepřed, pro dětské WC, výška 820 mm</t>
  </si>
  <si>
    <t>725119402R00</t>
  </si>
  <si>
    <t>Montáž předstěnových systémů</t>
  </si>
  <si>
    <t>725119306R00</t>
  </si>
  <si>
    <t>Montáž klozetu závěsného</t>
  </si>
  <si>
    <t>28696756</t>
  </si>
  <si>
    <t>Tlačítko ovládací plastové Sigma 01 alpská bílá</t>
  </si>
  <si>
    <t>STAVAJÍCÍ</t>
  </si>
  <si>
    <t>Výlevka závěsná s plastovou mřížkou - STÁVAJÍCÍ, neoceňovat</t>
  </si>
  <si>
    <t>725845111R00</t>
  </si>
  <si>
    <t>Baterie sprchová nástěnná ruční, bez příslušenství</t>
  </si>
  <si>
    <t>725249102R00</t>
  </si>
  <si>
    <t>Montáž sprchových mís a vaniček</t>
  </si>
  <si>
    <t>725849200R00</t>
  </si>
  <si>
    <t>Montáž baterií sprchových, nastavitelná výška</t>
  </si>
  <si>
    <t>725249101R00</t>
  </si>
  <si>
    <t>Montáž sprchových boxů</t>
  </si>
  <si>
    <t>55423038.A</t>
  </si>
  <si>
    <t>Sprchová vanička akrylátová</t>
  </si>
  <si>
    <t>725860222RT1</t>
  </si>
  <si>
    <t>Sifon sprchový PP, D 40/50 mm</t>
  </si>
  <si>
    <t>55428083.A</t>
  </si>
  <si>
    <t>Sprchová zástěna</t>
  </si>
  <si>
    <t>28654741</t>
  </si>
  <si>
    <t>HL136N sifon kondenzační DN 40  PP vodorovný odtok</t>
  </si>
  <si>
    <t>650023233R00</t>
  </si>
  <si>
    <t>Ucpávka protipožární, včetně montáže dle PBŘ</t>
  </si>
  <si>
    <t>767425163R00</t>
  </si>
  <si>
    <t>Montáž kotevních materiálu</t>
  </si>
  <si>
    <t>725850145R00</t>
  </si>
  <si>
    <t>Sifon pro pojistný ventil, DN 40 mm</t>
  </si>
  <si>
    <t>736212104R00</t>
  </si>
  <si>
    <t>Samoregulační topný kabel 9 W/m při 55 °C</t>
  </si>
  <si>
    <t>970051160R00</t>
  </si>
  <si>
    <t>Vrtání jádrové do ŽB do D 160 mm</t>
  </si>
  <si>
    <t>POL12_1</t>
  </si>
  <si>
    <t>TP.</t>
  </si>
  <si>
    <t>Výškové přeložení stávajících rouvodů zdravotechniky v případě kolize</t>
  </si>
  <si>
    <t>210-101</t>
  </si>
  <si>
    <t>Rozvaděč RK1.04 (dle projektové dokumentace), včetně osazení a komplet montáže</t>
  </si>
  <si>
    <t>POL1_9</t>
  </si>
  <si>
    <t>210-102</t>
  </si>
  <si>
    <t>Silové napojení datového rozvaděče SLP</t>
  </si>
  <si>
    <t>210-103</t>
  </si>
  <si>
    <t>Provedení ochraného pospojování</t>
  </si>
  <si>
    <t>kpl</t>
  </si>
  <si>
    <t>210-104</t>
  </si>
  <si>
    <t>Napojení termostat UT, včetně dodávky</t>
  </si>
  <si>
    <t>210810056RT1</t>
  </si>
  <si>
    <t>Montáž kabelu CYKY 750 V, 5 x 2,5 mm2, pevně uloženého, včetně dodávky kabelu</t>
  </si>
  <si>
    <t>210810045RT1</t>
  </si>
  <si>
    <t>Montáž kabelu CYKY 750 V, 3 x 1,5 mm2, pevně uloženého, včetně dodávky kabelu</t>
  </si>
  <si>
    <t>210810046RT3</t>
  </si>
  <si>
    <t>Montáž kabelu CYKY 750 V, 3 x 2,5 mm2, pevně uloženého, včetně dodávky kabelu</t>
  </si>
  <si>
    <t>210800315RT2</t>
  </si>
  <si>
    <t>Montáž kabelu bezhalogenového CXKH 1 kV, 5 x 1,5 mm2, pevně uloženého, včetně dodávky CXKH-R</t>
  </si>
  <si>
    <t>210800285RT2</t>
  </si>
  <si>
    <t>Montáž kabelu bezhalogenového CXKH 1 kV, 3 x 1,5 mm2, pevně uloženého, včetně dodávky CXKH-R</t>
  </si>
  <si>
    <t>210800647RT1</t>
  </si>
  <si>
    <t>Montáž vodiče H07V-K (CYA), 10 mm2, uloženého pevně, včetně dodávky vodiče</t>
  </si>
  <si>
    <t>210800646RT1</t>
  </si>
  <si>
    <t>Montáž vodiče H07V-K (CYA), 6 mm2, uloženého pevně, včetně dodávky vodiče</t>
  </si>
  <si>
    <t>210800645RT1</t>
  </si>
  <si>
    <t>Montáž vodiče H07V-K (CYA), 4 mm2, uloženého pevně, včetně dodávky vodiče</t>
  </si>
  <si>
    <t>974031121R44</t>
  </si>
  <si>
    <t>Vysekání rýh ve zdi cihelné 4 x 4 cm</t>
  </si>
  <si>
    <t>Včetně pomocného lešení o výšce podlahy do 1900 mm a pro zatížení do 1,5 kPa  (150 kg/m2).</t>
  </si>
  <si>
    <t>612403399RT2</t>
  </si>
  <si>
    <t>Hrubá výplň rýh ve stěnách, jakoukoliv maltou maltou ze suchých směsí  jakékoliv šířky</t>
  </si>
  <si>
    <t>zapravení rýh + 10% : 0,04*40,0*1,1</t>
  </si>
  <si>
    <t>222260572RT2</t>
  </si>
  <si>
    <t>Trubka elektroinstalační DN 20, včetně dodávky trubky, vrutů a příchytek</t>
  </si>
  <si>
    <t>210010315HT2</t>
  </si>
  <si>
    <t>Krabice elektroinstalační 250 pro HOP, IP6x včetně dodávky</t>
  </si>
  <si>
    <t>210010555RT2</t>
  </si>
  <si>
    <t>Připojení svorkovnice ekvipotenciální, včetně dodávky svorkovnice šířky 126 mm, výšky 50 mm, hloubky, 60 mm</t>
  </si>
  <si>
    <t>21011PCN00T2</t>
  </si>
  <si>
    <t>Pohybové čidlo nástěnné, 360°, min. 6m, schopnost spínat LED, včetně dodávky</t>
  </si>
  <si>
    <t>210110041RP6</t>
  </si>
  <si>
    <t>Spínač zapuštěný jednopólový, řazení 1, IP40, vč. dodávky strojku, rámečku a krytu</t>
  </si>
  <si>
    <t>210110045RP6</t>
  </si>
  <si>
    <t>Spínač zapuštěný střídavý, řazení 6, IP40, vč. dodávky strojku, rámečku a krytu</t>
  </si>
  <si>
    <t>210110054RP6</t>
  </si>
  <si>
    <t>Spínač zapuštěný střídavý dvojitý,  řazení 6+6, IP40, vč. dodávky strojku, rámečku a krytu</t>
  </si>
  <si>
    <t>210110046RP6</t>
  </si>
  <si>
    <t>Spínač zapuštěný křížový, řazení 7, IP40, vč. dodávky strojku, rámečku a krytu</t>
  </si>
  <si>
    <t>210111011RV6</t>
  </si>
  <si>
    <t>Zásuvka domovní zapuštěná - provedení 2P+PE, IP40, včetně dodávky zásuvky a rámečku</t>
  </si>
  <si>
    <t>210111000KT2</t>
  </si>
  <si>
    <t>Krabice podlahová 4x 230V + 2xRJ45, včetně dodávky</t>
  </si>
  <si>
    <t>210010323RT1</t>
  </si>
  <si>
    <t>Montáž krabice plastové odbočné, čtvercové, o rozměru 150 x 150 mm, hloubky 77 mm, s víčkem a, svorkovnicí, do zdiva, se zapojením, včetně dodávky</t>
  </si>
  <si>
    <t>210010311RT3</t>
  </si>
  <si>
    <t>Montáž krabice plastové univerzální, kruhové, o průměru 73 mm, hloubky 42 mm, bez víčka, do zdiva,, bez zapojení, včetně dodávky</t>
  </si>
  <si>
    <t>973031619R00</t>
  </si>
  <si>
    <t>Vysekání v cihelném zdivu výklenků a kapes kapes pro špalíky a krabice  na jakoukoliv maltu vápennou, nebo vápenocementovou, velilkosti do 150x150x100 mm</t>
  </si>
  <si>
    <t>973031616R00</t>
  </si>
  <si>
    <t>Vysekání v cihelném zdivu výklenků a kapes kapes pro špalíky a krabice  na jakoukoliv maltu vápennou, nebo vápenocementovou, velilkosti do 100x100x50 mm</t>
  </si>
  <si>
    <t>46068K</t>
  </si>
  <si>
    <t>Průrazy zdivem</t>
  </si>
  <si>
    <t>22089K</t>
  </si>
  <si>
    <t>Revize</t>
  </si>
  <si>
    <t>21002K</t>
  </si>
  <si>
    <t>Požární ucpávky</t>
  </si>
  <si>
    <t>34572K</t>
  </si>
  <si>
    <t>Stahovací pásky</t>
  </si>
  <si>
    <t>34195K</t>
  </si>
  <si>
    <t>Podružný elektroinstalační materiál</t>
  </si>
  <si>
    <t>210201521M00</t>
  </si>
  <si>
    <t>Montáž svítidla</t>
  </si>
  <si>
    <t>25+2+10+11+6+4+12</t>
  </si>
  <si>
    <t>348-001</t>
  </si>
  <si>
    <t>Svítidlo A dle kus - vestavné LED 12,5W/3000K, 1550lm, CRI&gt;90, barva bílá, 53°, 230V</t>
  </si>
  <si>
    <t>348-002</t>
  </si>
  <si>
    <t>Svítidlo B dle kus -  vestavné LED 8W/3000K, barva bílá, optika 26°, IP65, 230V</t>
  </si>
  <si>
    <t>348-003</t>
  </si>
  <si>
    <t>Svítidlo E1 dle kus - přisazené LED 80,9W/3000K, 230V, 10430lm, d=850mm, barva bílá, opálový difuzor, , , stmívatelné DALI, přívod 5Cx1,5mm</t>
  </si>
  <si>
    <t>348-004</t>
  </si>
  <si>
    <t>Svítidlo F2 dle kus - přisazené LED 30,2W/3K, 230V, 3500lm, d=400mm, barva bílá, opálový difuzor,,, stmívatelné DALI</t>
  </si>
  <si>
    <t>348-005</t>
  </si>
  <si>
    <t>Svítidlo N dle kus - přisazené/vestavné nouzové LED značící směr úniku, autotest 3h,</t>
  </si>
  <si>
    <t>348-006</t>
  </si>
  <si>
    <t>Svítidlo N.p dle kus - rámeček pro vestavbu</t>
  </si>
  <si>
    <t>348-007</t>
  </si>
  <si>
    <t>Svítidlo N1 dle kus - vestavné nouzové protipanické LED, optika area, autotest 3h,</t>
  </si>
  <si>
    <t>220-101</t>
  </si>
  <si>
    <t>Bezpečnostní interkom, jednotka s čipovým přístupem, včetně dodávky</t>
  </si>
  <si>
    <t>220-102</t>
  </si>
  <si>
    <t>Vnitřní odpovídací jednotka, včetně dodávky</t>
  </si>
  <si>
    <t>220-103</t>
  </si>
  <si>
    <t>Osazení, instalace, napojení a oživení domovního telefonu</t>
  </si>
  <si>
    <t>222280214R00</t>
  </si>
  <si>
    <t>Kabel UTP/FTP kat.5e v trubkách</t>
  </si>
  <si>
    <t>371201303R</t>
  </si>
  <si>
    <t>kabel UTP Elite, Cat5E, venkovní PE+PVC, odolný proti UV záření</t>
  </si>
  <si>
    <t>210010003R00</t>
  </si>
  <si>
    <t>Montáž trubky ohebné, z PVC, uložené pod omítku, vnější průměr 25 mm,  ,</t>
  </si>
  <si>
    <t>3457115962R</t>
  </si>
  <si>
    <t>trubka ohebná, elektroinstalační; mat. PVC samozhášivé; vnější pr.= 25,0 mm; vnitřní pr.= 18,3 mm;, mech.odolnost střední; mezní hodnota zatížení 750 N/5 cm; teplot.rozsah -5 až 60 °C; stupeň</t>
  </si>
  <si>
    <t>hořlavosti A1-F; použití: pro instalaci na povrch, do omítky nebo pod omítku, pro montáž do dutých zdí, příček a stropů a betonu, do nebezpečné zóny 2</t>
  </si>
  <si>
    <t>220-201</t>
  </si>
  <si>
    <t>WiFi access point, včetně dodávky</t>
  </si>
  <si>
    <t>220-202</t>
  </si>
  <si>
    <t>Rozvaděč Rslp (specifikace dle technické zprávy), včetně dvojzásvuvky 230V, včetně dodávky</t>
  </si>
  <si>
    <t>220-203</t>
  </si>
  <si>
    <t>Certifikované měření datových rozvodů</t>
  </si>
  <si>
    <t>222290003R00</t>
  </si>
  <si>
    <t>Dvojzásuvka 2xRJ45 UTP kat.5e pod omítku</t>
  </si>
  <si>
    <t>371202013R</t>
  </si>
  <si>
    <t>zásuvka datová 2xRJ45, bílá, montáž do instalačních krabic</t>
  </si>
  <si>
    <t>210010002R00</t>
  </si>
  <si>
    <t>Montáž trubky ohebné, z PVC, uložené pod omítku, vnější průměr 20 mm,  ,</t>
  </si>
  <si>
    <t>3457115961R</t>
  </si>
  <si>
    <t>trubka ohebná, elektroinstalační; mat. PVC samozhášivé; vnější pr.= 20,0 mm; vnitřní pr.= 14,1 mm;, mech.odolnost střední; mezní hodnota zatížení 750 N/5 cm; teplot.rozsah -5 až 60 °C; stupeň</t>
  </si>
  <si>
    <t>974031121R00</t>
  </si>
  <si>
    <t>Vysekání rýh v jakémkoliv zdivu cihelném v ploše  do hloubky 30 mm, šířky do 30 mm</t>
  </si>
  <si>
    <t>zapravení rýh + 10% : 0,03*40,0*1,1</t>
  </si>
  <si>
    <t>210010311R00</t>
  </si>
  <si>
    <t>Montáž krabice plastové univerzální, kruhové,  ,  ,  , do zdiva, bez zapojení,</t>
  </si>
  <si>
    <t>34571518R</t>
  </si>
  <si>
    <t>krabice elektroinstalační pod omítku; univerzální; mat. PVC samozhášivé; teplot.rozsah -5 až 60 °C;, určeno pro rozvody s napětím 400 V a proudem max. 16 A; rozměry-průměr,hloubka pr.73x42 mm</t>
  </si>
  <si>
    <t>34572304R</t>
  </si>
  <si>
    <t>páska stahovací 160x4,5; PA</t>
  </si>
  <si>
    <t>100 ks</t>
  </si>
  <si>
    <t>34572307R</t>
  </si>
  <si>
    <t>páska stahovací  250x4,5; PA</t>
  </si>
  <si>
    <t>34572320R</t>
  </si>
  <si>
    <t>příchytka pásku SPP9; PA</t>
  </si>
  <si>
    <t>Podružný materiál pro elektroinstalaci SLP</t>
  </si>
  <si>
    <t>286007521TP</t>
  </si>
  <si>
    <t>Trubka PEX-Al-PEX 26 x 3,0 m</t>
  </si>
  <si>
    <t>283771120TP</t>
  </si>
  <si>
    <t>Izolace potrubí 28x20 mm šedočerná</t>
  </si>
  <si>
    <t>733190106R00</t>
  </si>
  <si>
    <t>Tlaková zkouška potrubí  DN 32</t>
  </si>
  <si>
    <t>733170801R00</t>
  </si>
  <si>
    <t>Demontáž potrubí z plastových trubek D 25 mm</t>
  </si>
  <si>
    <t>735151832R00.TP</t>
  </si>
  <si>
    <t>Demontáž otopných těles ocelových, délky do 2820 mm</t>
  </si>
  <si>
    <t>55129040</t>
  </si>
  <si>
    <t>Rozdělovač s průtokoměry -  12 vývodů</t>
  </si>
  <si>
    <t>55129063.TP</t>
  </si>
  <si>
    <t>Sada směšovací  s trojcestným ventilem a čerpadlem</t>
  </si>
  <si>
    <t>551293311TP</t>
  </si>
  <si>
    <t>Termopohon pro hlavice rozdělovače 24V</t>
  </si>
  <si>
    <t>733171132R00</t>
  </si>
  <si>
    <t>Sestavení rozdělovače</t>
  </si>
  <si>
    <t>55129074</t>
  </si>
  <si>
    <t>Skříňka na stěnu pro rozdělovač 11-13 okruhů</t>
  </si>
  <si>
    <t>286004001TP</t>
  </si>
  <si>
    <t>Trubka PE-Xc/Al/PE-HD 16 x 2,0 mm bílá</t>
  </si>
  <si>
    <t>736342123R00</t>
  </si>
  <si>
    <t>Systémová izolační deska tl. 40 mm</t>
  </si>
  <si>
    <t>736110007R00</t>
  </si>
  <si>
    <t>Montáž podlahového vytápění na systémovou desku</t>
  </si>
  <si>
    <t>Montáž systémové desky</t>
  </si>
  <si>
    <t>28600611.A</t>
  </si>
  <si>
    <t>Chránička PE pro 16 x 2,0 mm</t>
  </si>
  <si>
    <t>736336912R00.TP</t>
  </si>
  <si>
    <t>Adaptér pro napojení rozdělovače na 16 x 2 mm</t>
  </si>
  <si>
    <t>736332911R00.TP</t>
  </si>
  <si>
    <t>Dilatační pás pro podlahové vytápění</t>
  </si>
  <si>
    <t>405417123TP</t>
  </si>
  <si>
    <t>Termostat prostorový se snímačem do podlahy</t>
  </si>
  <si>
    <t>735191910R00</t>
  </si>
  <si>
    <t>Napuštění vody do otopného systému - bez kotle</t>
  </si>
  <si>
    <t>Vyregulovaní soustavy</t>
  </si>
  <si>
    <t>733190107R00</t>
  </si>
  <si>
    <t>Tlaková zkouška podlahového vytápění</t>
  </si>
  <si>
    <t>222619131R00</t>
  </si>
  <si>
    <t>Topná zkouška (72 hod), protokol o uskutečnění TZ, grafy</t>
  </si>
  <si>
    <t>1.1</t>
  </si>
  <si>
    <t>Přesun současné vzt jednotky do nové polohy včetně MaR; tj demontáž a montáž do nové polohy;, současná jednotka je podstropní rekuperační; hmotnost 200kg; montážní příslušenství;</t>
  </si>
  <si>
    <t>1.1a</t>
  </si>
  <si>
    <t>Přeregulování vzt jednotky na průtok vzduchu 1725 m3/h;</t>
  </si>
  <si>
    <t>1.2</t>
  </si>
  <si>
    <t>Přesun současných tlumičů hluku u vzt jednotky do nové polohy</t>
  </si>
  <si>
    <t>1.3</t>
  </si>
  <si>
    <t>Kruhový difuzor D250 včetně plenum boxu s regulací objemového průtoku vzduchu; regulace objemového, průtoku přístupná přes čelní desku difuzoru; barevné provedení dle požadavku architekta; montážní</t>
  </si>
  <si>
    <t>příslušenství;</t>
  </si>
  <si>
    <t>1.4</t>
  </si>
  <si>
    <t>Kruhový difuzor D315 včetně plenum boxu s regulací objemového průtoku vzduchu; regulace objemového, průtoku přístupná přes čelní desku difuzoru; barevné provedení dle požadavku architekta; montážní</t>
  </si>
  <si>
    <t>1.5</t>
  </si>
  <si>
    <t>Nový přívodní anemostat vel. 600  včetně plenum boxu s nastavitelným směrem proudění přiváděného, vzduchu a regulací objemového průtoku vzduchu; regulace objemového průtoku přístupná přes čelní</t>
  </si>
  <si>
    <t>desku anemostatu; barevné provedení dle požadavku architekta; montážní příslušenství;</t>
  </si>
  <si>
    <t>1.6</t>
  </si>
  <si>
    <t>Nový odvodní anemostat vel. 600 včetně plenum boxu s regulací objemového průtoku vzduchu; regulace, objemového průtoku přístupná přes čelní desku anemostatu; barevné provedení dle požadavku architekta</t>
  </si>
  <si>
    <t>; montážní příslušenství;</t>
  </si>
  <si>
    <t>1.7</t>
  </si>
  <si>
    <t>Talířový ventil D200; montážní příslušenství;</t>
  </si>
  <si>
    <t>1.8</t>
  </si>
  <si>
    <t>Přívodní ventil s nastavením směru proudění a průtoku vzduchu; D150; montážní příslušenství;</t>
  </si>
  <si>
    <t>1.9</t>
  </si>
  <si>
    <t>Odvodní ventil; D150; z designových důvodů použít stejný typ jako přívodní ventil; montážní, příslušenství;</t>
  </si>
  <si>
    <t>1.10</t>
  </si>
  <si>
    <t>Protipožární klapka 500x250; EI 30; spouštění ruční a teplotní plus ovládání servopohonem 230 V;, signalizace koncových poloh; montážní příslušenství;</t>
  </si>
  <si>
    <t>1.20</t>
  </si>
  <si>
    <t>Potrubí kruhové pozinkované Spiro do D 355; 100 % tvarovek; třída těsnosti C;</t>
  </si>
  <si>
    <t>bm</t>
  </si>
  <si>
    <t>1.21</t>
  </si>
  <si>
    <t>Potrubí kruhové pozinkované Spiro do D 315; 60 % tvarovek; třída těsnosti C;</t>
  </si>
  <si>
    <t>1.22</t>
  </si>
  <si>
    <t>Potrubí kruhové pozinkované Spiro do D 280; 40 % tvarovek; třída těsnosti C;</t>
  </si>
  <si>
    <t>1.23</t>
  </si>
  <si>
    <t>Potrubí kruhové pozinkované Spiro do D 250; 40 % tvarovek; třída těsnosti C;</t>
  </si>
  <si>
    <t>1.24</t>
  </si>
  <si>
    <t>Potrubí kruhové pozinkované Spiro do D 200; 60 % tvarovek; třída těsnosti C;</t>
  </si>
  <si>
    <t>1.25</t>
  </si>
  <si>
    <t>Potrubí kruhové pozinkované Spiro do D 160; 60 % tvarovek; třída těsnosti C;</t>
  </si>
  <si>
    <t>1.26</t>
  </si>
  <si>
    <t>Potrubí kruhové pozinkované Spiro do D 150; 60 % tvarovek; třída těsnosti C;</t>
  </si>
  <si>
    <t>1.27</t>
  </si>
  <si>
    <t>Potrubí čtyřhranné pozinkované sk. I; 50 % tvarovek; třída těsnosti C; včetně nástavců, náběhových, plechů, zaslepení a doměrů;  ztížená montáž v omezeném prostoru; přívod vzduchu a odvod vzduchu;</t>
  </si>
  <si>
    <t>1.28</t>
  </si>
  <si>
    <t>Přesun části vzt potrubí; demontáž a montáž v nové poloze; montážní příslušenství;</t>
  </si>
  <si>
    <t>1.29</t>
  </si>
  <si>
    <t>Ohebná tepelně a hlukově izolovaná hadice D315; včetně parozábrany;</t>
  </si>
  <si>
    <t>1.30</t>
  </si>
  <si>
    <t>Ohebná tepelně a hlukově izolovaná hadice D250; včetně parozábrany;</t>
  </si>
  <si>
    <t>1.31</t>
  </si>
  <si>
    <t>Ohebná tepelně a hlukově izolovaná hadice D200; včetně parozábrany;</t>
  </si>
  <si>
    <t>1.32</t>
  </si>
  <si>
    <t>Ohebná tepelně a hlukově izolovaná hadice D150; včetně parozábrany;</t>
  </si>
  <si>
    <t>1.33</t>
  </si>
  <si>
    <t>Tepelná izolace vzt potrubí; minerální vata plus Al fólie 40 mm, po celém obvodu krytá Al fólií bez, přerušení (parotěsná zábrana), spoje izolace důkladně přelepit Al páskou</t>
  </si>
  <si>
    <t>1.34</t>
  </si>
  <si>
    <t>Protipožární izolace vzt potrubí; požární odolnost 30 min; obousměrná; minerální vata plus Al fólie;, po celém obvodu krytá Al fólií bez přerušení (parotěsná zábrana, izolace slouží současně jako</t>
  </si>
  <si>
    <t>tepelná izolace), spoje izolace důkladně přelepit Al páskou; požární odolnost musí splňovat i závěsy potrubí; ztížená montáž v omezeném prostoru podhledu; montážní příslušenství;</t>
  </si>
  <si>
    <t>1.35</t>
  </si>
  <si>
    <t>Protipožární ucpávka vzt potrubí; požární odolnost 30 min; do obvodu 2,5 m;</t>
  </si>
  <si>
    <t>1.36</t>
  </si>
  <si>
    <t>Protipožární ucpávka vzt potrubí; požární odolnost 30 min; do obvodu 1,5 m;</t>
  </si>
  <si>
    <t>1.37</t>
  </si>
  <si>
    <t>Demontáž současných přívodních anemostatů;</t>
  </si>
  <si>
    <t>1.38</t>
  </si>
  <si>
    <t>Demontáž současných odvodních anemostatů;</t>
  </si>
  <si>
    <t>1.39</t>
  </si>
  <si>
    <t>Demontáž a ekologická likvidace ručních regulačních klapek;</t>
  </si>
  <si>
    <t>1.41</t>
  </si>
  <si>
    <t>Demontáž a ekologická likvidace části vzt potrubí;</t>
  </si>
  <si>
    <t>Demontáž a ekologická likvidace části izolace vzt potrubí;</t>
  </si>
  <si>
    <t>1.42</t>
  </si>
  <si>
    <t>Montážní, spojovací a těsnící materiál; konstrukce pro ukotvení vzt zařízení; antivibrační, příslušenství; štítky s označením zařízení, protipožárních klapek a směrů proudění; u protipožárních</t>
  </si>
  <si>
    <t>klapek označení poloh i na konstrukci podhledu; úklid pracoviště;</t>
  </si>
  <si>
    <t>2.1</t>
  </si>
  <si>
    <t>Venkovní kondenzační jednotka MiniVRF 2-trubková 2-ventilátorová; nominální výkon: Qchl=33,6kW /, Qtop=37,5kW; celoroční provoz; plynulá regulace výkonu; reverzní funkce chlazení / tepelné čerpadlo;</t>
  </si>
  <si>
    <t>hmotnost 170 kg; podstavné dlouhé izolační bloky; montážní příslušenství; transport jednotky na střechu za použití jeřábové a manipulační techniky;</t>
  </si>
  <si>
    <t>2.1a</t>
  </si>
  <si>
    <t>Vnitřní VRF kazetová jednotka 900x900 s možností bezprůvanového chlazení; nominální výkon: Qchl=11,, 2kW / Qtop=12,5kW; čelní kryt; čerpadlo kondenzátu; plynulá regulace výkonu; reverzní funkce</t>
  </si>
  <si>
    <t>chlazení / tepelné čerpadlo; infraovladač; montážní příslušenství;</t>
  </si>
  <si>
    <t>2.2</t>
  </si>
  <si>
    <t>Cu chladivové potrubí dual a propojovací kabeláž; dopojení na hlavní trasy, které jsou předchystány;, izolace; chladivo; zkouška těsnosti; průchodky pro prostup potrubí přes stěnu; potrubí ve</t>
  </si>
  <si>
    <t>venkovním prostředí s ochranou proti povětrnostním vlivům, UV záření a živočichům; označení zařízení; označení ve venkovním prostoru způsobem odolným vůči povětrnostním vlivům; montážní příslušenství;</t>
  </si>
  <si>
    <t>2.3</t>
  </si>
  <si>
    <t>Protipožární ucpávka Cu potrubí; požární odolnost 30 min;</t>
  </si>
  <si>
    <t>2.4</t>
  </si>
  <si>
    <t>Montážní, spojovací a těsnící materiál; antivibrační příslušenství; štítky s označením zařízení;, úklid pracoviště;</t>
  </si>
  <si>
    <t>3.1</t>
  </si>
  <si>
    <t>Náklady na dopravu a transporty</t>
  </si>
  <si>
    <t>4.2</t>
  </si>
  <si>
    <t>Montážní plošina</t>
  </si>
  <si>
    <t>4.3</t>
  </si>
  <si>
    <t>Komplexní vyzkoušení</t>
  </si>
  <si>
    <t>4.4</t>
  </si>
  <si>
    <t>Zaregulování zařízení, protokol</t>
  </si>
  <si>
    <t>4.5</t>
  </si>
  <si>
    <t>Uvedení do provozu, protokol</t>
  </si>
  <si>
    <t>4.6</t>
  </si>
  <si>
    <t>Zaškolení obsluhy, protokol</t>
  </si>
  <si>
    <t>4.7</t>
  </si>
  <si>
    <t>Dodavatelská dokumentace; dokumentace skutečného provedení; technická dokumentace od zařízení; návod, návody na obsluhu, údržbu a servis; instalační návody; doklady dle platné legislativy; kniha</t>
  </si>
  <si>
    <t>evidenc</t>
  </si>
  <si>
    <t>4.8</t>
  </si>
  <si>
    <t>Drobné stavební úpravy spojené s instalací</t>
  </si>
  <si>
    <t>4.9</t>
  </si>
  <si>
    <t>Úklid pracoviště; ekologická likvidace odpadu</t>
  </si>
  <si>
    <t>Chladicí skříň podstolová na bioodpad 600x615x830</t>
  </si>
  <si>
    <t>nerezové provedení, plné dveře, energetická třída C, klimatická třída 5, automatické odtávání, užitný objem 130l, 3 roštové nastavitelné police, zámek, samozavírací dveře, LED display s tlačítky</t>
  </si>
  <si>
    <t>102</t>
  </si>
  <si>
    <t>Stůl s dřezem a prolisem desky 1550x700x900</t>
  </si>
  <si>
    <t>dřez 600x500mm vlevo, zadní a pravý boční lem 40mm, bližší specifikace viz samostatný technický standard nerezového nábytku - příloha výkazu výměr</t>
  </si>
  <si>
    <t>102.1</t>
  </si>
  <si>
    <t>Baterie se sprchou v = 900</t>
  </si>
  <si>
    <t>tlaková hadice, vyvažovací pružina, háček na sprchu a pákové přepnutí (sprcha/ramínko), max. průtok 17l/min., max. pracovní tlak 5 bar, upevňovací otvor pro baterii průměr 35mm, držák na stěnu</t>
  </si>
  <si>
    <t>103</t>
  </si>
  <si>
    <t>Regál čtyřpolicový 900x700x1800</t>
  </si>
  <si>
    <t>viz. samostatný technický standard nerezového nábytku - příloha výkazu výměr</t>
  </si>
  <si>
    <t>201</t>
  </si>
  <si>
    <t>Pracovní stůl s dřezem, částěčným prolisem, dvěma policemi a dvířky 1100x700x900</t>
  </si>
  <si>
    <t>dřez 400x400mm vpravo, zadní a pravý boční lem 40mm, bližší specifikace viz samostatný technický standard nerezového nábytku - příloha výkazu výměr</t>
  </si>
  <si>
    <t>201.1</t>
  </si>
  <si>
    <t>Stojánková baterie</t>
  </si>
  <si>
    <t>páková, s převisem 215 mm, průměr 35 mm</t>
  </si>
  <si>
    <t>202</t>
  </si>
  <si>
    <t>Pracovní stůl jednoduchý 1100x700x900</t>
  </si>
  <si>
    <t>zadní a levý boční lem 40mm, bližší specifikace viz samostatný technický standard nerezového nábytku - příloha výkazu výměr</t>
  </si>
  <si>
    <t>203</t>
  </si>
  <si>
    <t>Výrobník horké vody 240x420x635</t>
  </si>
  <si>
    <t>objem 20,7l, výkon až 30l za hodinu, z nerezové oceli, manuální kohoutek, automatické doplňování vody, bezpečnostní mechanismus, inteligentní režim ECO - optimalizuje poměr výdeje horké vody a spotřebu energií</t>
  </si>
  <si>
    <t>204</t>
  </si>
  <si>
    <t>Odpadkový koš O 450 mm, v = 710 mm</t>
  </si>
  <si>
    <t>celonerezové provedení se dvěma otočnými kolečky a poklopem s držadlem, 90l</t>
  </si>
  <si>
    <t>205</t>
  </si>
  <si>
    <t>Skříňka nástěnná 1100x350x700</t>
  </si>
  <si>
    <t>s křídlovými dvířky, bližší specifikace viz samostatný technický standard nerezového nábytku - příloha výkazu výměr</t>
  </si>
  <si>
    <t>301</t>
  </si>
  <si>
    <t>Stůl s dřezem a prolisem desky 1500x700x900</t>
  </si>
  <si>
    <t>dřez 450x450x250mm vpravo, zadní a pravý boční lem 100mm, bližší specifikace viz samostatný technický standard nerezového nábytku - příloha výkazu výměr</t>
  </si>
  <si>
    <t>301.1</t>
  </si>
  <si>
    <t>302</t>
  </si>
  <si>
    <t>Mycí stroj 600x600x820</t>
  </si>
  <si>
    <t>viz. samostatný technický standard - příloha výkazu výměr</t>
  </si>
  <si>
    <t>302.1</t>
  </si>
  <si>
    <t>Úpravna vody</t>
  </si>
  <si>
    <t>plně automatické objemově řízené změkčovací zařízení, bypass pro mixování upravené a neupravené vody, řídící jednotka, digitální displej, teplota vody max. 45°C</t>
  </si>
  <si>
    <t>303</t>
  </si>
  <si>
    <t>Police nástěnná 900x300</t>
  </si>
  <si>
    <t>jedna etáž, bližší specifikace viz samostatný technický standard nerezového nábytku - příloha výkazu výměr</t>
  </si>
  <si>
    <t>304</t>
  </si>
  <si>
    <t>Regál čtyřpolicový 700x600x1800</t>
  </si>
  <si>
    <t>305</t>
  </si>
  <si>
    <t>Vozík manipulační, 3 police 700x500x950</t>
  </si>
  <si>
    <t>3 police, nerezové provedení, 4 kolečka z toho 2 s brzdou, nosnost 50kg, bližší specifikace viz. samostatný technický standard nerezového nábytku - příloha výkazu výměr</t>
  </si>
  <si>
    <t>401</t>
  </si>
  <si>
    <t>Chladicí skříň</t>
  </si>
  <si>
    <t>nerezové provedení, plné dveře, energetická třída C, klimatická třída 4, automatické odtávání, užitný objem 570l, 4 roštové nastavitelné police GN2/1, zámek, digitální termostat a teplotní displej, nastavitelné nožky s pojezdovými válečky vzadu</t>
  </si>
  <si>
    <t>402</t>
  </si>
  <si>
    <t>Stůl s vyhřívanou vanou 2xGN1/1 a zásuvkovým blokem 1650x700x900</t>
  </si>
  <si>
    <t>vyhřívaná vana k vestavění vlevo, regulace teploty termostatem do 90°C, zásuvkový blok vpravo, zadní lem 40mm, blížší specifikace viz. samostatný technický standard nerezového nábytku - příloha výkazu výměr</t>
  </si>
  <si>
    <t>XXX</t>
  </si>
  <si>
    <t>Doprava zařízení na místo určení</t>
  </si>
  <si>
    <t>Rozmístění technologie dle projektové dokumentace</t>
  </si>
  <si>
    <t>Montáž zařízení dle pokynů stanovených výrobcem</t>
  </si>
  <si>
    <t>Zaškolení obsluhy</t>
  </si>
  <si>
    <t xml:space="preserve">Malby z malířských směsí otěruvzdorných,  , barevné, dvojnásobné, Hmota nátěrová typ: malířská; funkce: dekorační;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</si>
</sst>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21"/>
      <name val="Arial CE"/>
      <charset val="238"/>
    </font>
    <font>
      <sz val="8"/>
      <color rgb="FFDE380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22" fillId="0" borderId="0" xfId="0" applyNumberFormat="1" applyFont="1" applyAlignment="1">
      <alignment wrapTex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WfTO4FmUbaWCgf4A8XsTwRm74RPAU/ZO3HeYkjnYpyljFaHCh5WYwfpCzSly0R0SSJvBq5yJBX7oFB+8bYVZPQ==" saltValue="lJVpmALnrmPCVi/Zs3krp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23"/>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SUMIF(F79:F119,A16,I79:I119)+SUMIF(F79:F119,"PSU",I79:I119)</f>
        <v>0</v>
      </c>
      <c r="J16" s="85"/>
    </row>
    <row r="17" spans="1:10" ht="23.25" customHeight="1" x14ac:dyDescent="0.2">
      <c r="A17" s="196" t="s">
        <v>25</v>
      </c>
      <c r="B17" s="38" t="s">
        <v>25</v>
      </c>
      <c r="C17" s="62"/>
      <c r="D17" s="63"/>
      <c r="E17" s="83"/>
      <c r="F17" s="84"/>
      <c r="G17" s="83"/>
      <c r="H17" s="84"/>
      <c r="I17" s="83">
        <f>SUMIF(F79:F119,A17,I79:I119)</f>
        <v>0</v>
      </c>
      <c r="J17" s="85"/>
    </row>
    <row r="18" spans="1:10" ht="23.25" customHeight="1" x14ac:dyDescent="0.2">
      <c r="A18" s="196" t="s">
        <v>26</v>
      </c>
      <c r="B18" s="38" t="s">
        <v>26</v>
      </c>
      <c r="C18" s="62"/>
      <c r="D18" s="63"/>
      <c r="E18" s="83"/>
      <c r="F18" s="84"/>
      <c r="G18" s="83"/>
      <c r="H18" s="84"/>
      <c r="I18" s="83">
        <f>SUMIF(F79:F119,A18,I79:I119)</f>
        <v>0</v>
      </c>
      <c r="J18" s="85"/>
    </row>
    <row r="19" spans="1:10" ht="23.25" customHeight="1" x14ac:dyDescent="0.2">
      <c r="A19" s="196" t="s">
        <v>169</v>
      </c>
      <c r="B19" s="38" t="s">
        <v>27</v>
      </c>
      <c r="C19" s="62"/>
      <c r="D19" s="63"/>
      <c r="E19" s="83"/>
      <c r="F19" s="84"/>
      <c r="G19" s="83"/>
      <c r="H19" s="84"/>
      <c r="I19" s="83">
        <f>SUMIF(F79:F119,A19,I79:I119)</f>
        <v>0</v>
      </c>
      <c r="J19" s="85"/>
    </row>
    <row r="20" spans="1:10" ht="23.25" customHeight="1" x14ac:dyDescent="0.2">
      <c r="A20" s="196" t="s">
        <v>170</v>
      </c>
      <c r="B20" s="38" t="s">
        <v>28</v>
      </c>
      <c r="C20" s="62"/>
      <c r="D20" s="63"/>
      <c r="E20" s="83"/>
      <c r="F20" s="84"/>
      <c r="G20" s="83"/>
      <c r="H20" s="84"/>
      <c r="I20" s="83">
        <f>SUMIF(F79:F119,A20,I79:I119)</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12</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66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45</v>
      </c>
      <c r="C39" s="145"/>
      <c r="D39" s="145"/>
      <c r="E39" s="145"/>
      <c r="F39" s="146">
        <f>'00 00.1 Naklady'!AE14+'SO01 01.1 Pol'!AE755+'SO01 01.2 Pol'!AE109+'SO01 01.3.1 Pol'!AE59+'SO01 01.3.2 Pol'!AE42+'SO01 01.4 Pol'!AE39+'SO01 01.5 Pol'!AE70+'SO01 01.6 Pol'!AE56</f>
        <v>0</v>
      </c>
      <c r="G39" s="147">
        <f>'00 00.1 Naklady'!AF14+'SO01 01.1 Pol'!AF755+'SO01 01.2 Pol'!AF109+'SO01 01.3.1 Pol'!AF59+'SO01 01.3.2 Pol'!AF42+'SO01 01.4 Pol'!AF39+'SO01 01.5 Pol'!AF70+'SO01 01.6 Pol'!AF56</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46</v>
      </c>
      <c r="D40" s="151"/>
      <c r="E40" s="151"/>
      <c r="F40" s="152">
        <f>'00 00.1 Naklady'!AE14</f>
        <v>0</v>
      </c>
      <c r="G40" s="153">
        <f>'00 00.1 Naklady'!AF14</f>
        <v>0</v>
      </c>
      <c r="H40" s="153">
        <f>(F40*SazbaDPH1/100)+(G40*SazbaDPH2/100)</f>
        <v>0</v>
      </c>
      <c r="I40" s="153">
        <f>F40+G40+H40</f>
        <v>0</v>
      </c>
      <c r="J40" s="154" t="str">
        <f>IF(_xlfn.SINGLE(CenaCelkemVypocet)=0,"",I40/_xlfn.SINGLE(CenaCelkemVypocet)*100)</f>
        <v/>
      </c>
    </row>
    <row r="41" spans="1:10" ht="25.5" customHeight="1" x14ac:dyDescent="0.2">
      <c r="A41" s="134">
        <v>3</v>
      </c>
      <c r="B41" s="155" t="s">
        <v>47</v>
      </c>
      <c r="C41" s="145" t="s">
        <v>46</v>
      </c>
      <c r="D41" s="145"/>
      <c r="E41" s="145"/>
      <c r="F41" s="156">
        <f>'00 00.1 Naklady'!AE14</f>
        <v>0</v>
      </c>
      <c r="G41" s="148">
        <f>'00 00.1 Naklady'!AF14</f>
        <v>0</v>
      </c>
      <c r="H41" s="148">
        <f>(F41*SazbaDPH1/100)+(G41*SazbaDPH2/100)</f>
        <v>0</v>
      </c>
      <c r="I41" s="148">
        <f>F41+G41+H41</f>
        <v>0</v>
      </c>
      <c r="J41" s="149" t="str">
        <f>IF(_xlfn.SINGLE(CenaCelkemVypocet)=0,"",I41/_xlfn.SINGLE(CenaCelkemVypocet)*100)</f>
        <v/>
      </c>
    </row>
    <row r="42" spans="1:10" ht="25.5" customHeight="1" x14ac:dyDescent="0.2">
      <c r="A42" s="134">
        <v>2</v>
      </c>
      <c r="B42" s="150"/>
      <c r="C42" s="151" t="s">
        <v>48</v>
      </c>
      <c r="D42" s="151"/>
      <c r="E42" s="151"/>
      <c r="F42" s="152"/>
      <c r="G42" s="153"/>
      <c r="H42" s="153">
        <f>(F42*SazbaDPH1/100)+(G42*SazbaDPH2/100)</f>
        <v>0</v>
      </c>
      <c r="I42" s="153"/>
      <c r="J42" s="154"/>
    </row>
    <row r="43" spans="1:10" ht="25.5" customHeight="1" x14ac:dyDescent="0.2">
      <c r="A43" s="134">
        <v>2</v>
      </c>
      <c r="B43" s="150" t="s">
        <v>49</v>
      </c>
      <c r="C43" s="151" t="s">
        <v>50</v>
      </c>
      <c r="D43" s="151"/>
      <c r="E43" s="151"/>
      <c r="F43" s="152">
        <f>'SO01 01.1 Pol'!AE755+'SO01 01.2 Pol'!AE109+'SO01 01.3.1 Pol'!AE59+'SO01 01.3.2 Pol'!AE42+'SO01 01.4 Pol'!AE39+'SO01 01.5 Pol'!AE70+'SO01 01.6 Pol'!AE56</f>
        <v>0</v>
      </c>
      <c r="G43" s="153">
        <f>'SO01 01.1 Pol'!AF755+'SO01 01.2 Pol'!AF109+'SO01 01.3.1 Pol'!AF59+'SO01 01.3.2 Pol'!AF42+'SO01 01.4 Pol'!AF39+'SO01 01.5 Pol'!AF70+'SO01 01.6 Pol'!AF56</f>
        <v>0</v>
      </c>
      <c r="H43" s="153">
        <f>(F43*SazbaDPH1/100)+(G43*SazbaDPH2/100)</f>
        <v>0</v>
      </c>
      <c r="I43" s="153">
        <f>F43+G43+H43</f>
        <v>0</v>
      </c>
      <c r="J43" s="154" t="str">
        <f>IF(_xlfn.SINGLE(CenaCelkemVypocet)=0,"",I43/_xlfn.SINGLE(CenaCelkemVypocet)*100)</f>
        <v/>
      </c>
    </row>
    <row r="44" spans="1:10" ht="25.5" customHeight="1" x14ac:dyDescent="0.2">
      <c r="A44" s="134">
        <v>3</v>
      </c>
      <c r="B44" s="155" t="s">
        <v>51</v>
      </c>
      <c r="C44" s="145" t="s">
        <v>52</v>
      </c>
      <c r="D44" s="145"/>
      <c r="E44" s="145"/>
      <c r="F44" s="156">
        <f>'SO01 01.1 Pol'!AE755</f>
        <v>0</v>
      </c>
      <c r="G44" s="148">
        <f>'SO01 01.1 Pol'!AF755</f>
        <v>0</v>
      </c>
      <c r="H44" s="148">
        <f>(F44*SazbaDPH1/100)+(G44*SazbaDPH2/100)</f>
        <v>0</v>
      </c>
      <c r="I44" s="148">
        <f>F44+G44+H44</f>
        <v>0</v>
      </c>
      <c r="J44" s="149" t="str">
        <f>IF(_xlfn.SINGLE(CenaCelkemVypocet)=0,"",I44/_xlfn.SINGLE(CenaCelkemVypocet)*100)</f>
        <v/>
      </c>
    </row>
    <row r="45" spans="1:10" ht="25.5" customHeight="1" x14ac:dyDescent="0.2">
      <c r="A45" s="134">
        <v>3</v>
      </c>
      <c r="B45" s="155" t="s">
        <v>53</v>
      </c>
      <c r="C45" s="145" t="s">
        <v>54</v>
      </c>
      <c r="D45" s="145"/>
      <c r="E45" s="145"/>
      <c r="F45" s="156">
        <f>'SO01 01.2 Pol'!AE109</f>
        <v>0</v>
      </c>
      <c r="G45" s="148">
        <f>'SO01 01.2 Pol'!AF109</f>
        <v>0</v>
      </c>
      <c r="H45" s="148">
        <f>(F45*SazbaDPH1/100)+(G45*SazbaDPH2/100)</f>
        <v>0</v>
      </c>
      <c r="I45" s="148">
        <f>F45+G45+H45</f>
        <v>0</v>
      </c>
      <c r="J45" s="149" t="str">
        <f>IF(_xlfn.SINGLE(CenaCelkemVypocet)=0,"",I45/_xlfn.SINGLE(CenaCelkemVypocet)*100)</f>
        <v/>
      </c>
    </row>
    <row r="46" spans="1:10" ht="25.5" customHeight="1" x14ac:dyDescent="0.2">
      <c r="A46" s="134">
        <v>3</v>
      </c>
      <c r="B46" s="155" t="s">
        <v>55</v>
      </c>
      <c r="C46" s="145" t="s">
        <v>56</v>
      </c>
      <c r="D46" s="145"/>
      <c r="E46" s="145"/>
      <c r="F46" s="156">
        <f>'SO01 01.3.1 Pol'!AE59</f>
        <v>0</v>
      </c>
      <c r="G46" s="148">
        <f>'SO01 01.3.1 Pol'!AF59</f>
        <v>0</v>
      </c>
      <c r="H46" s="148">
        <f>(F46*SazbaDPH1/100)+(G46*SazbaDPH2/100)</f>
        <v>0</v>
      </c>
      <c r="I46" s="148">
        <f>F46+G46+H46</f>
        <v>0</v>
      </c>
      <c r="J46" s="149" t="str">
        <f>IF(_xlfn.SINGLE(CenaCelkemVypocet)=0,"",I46/_xlfn.SINGLE(CenaCelkemVypocet)*100)</f>
        <v/>
      </c>
    </row>
    <row r="47" spans="1:10" ht="25.5" customHeight="1" x14ac:dyDescent="0.2">
      <c r="A47" s="134">
        <v>3</v>
      </c>
      <c r="B47" s="155" t="s">
        <v>57</v>
      </c>
      <c r="C47" s="145" t="s">
        <v>58</v>
      </c>
      <c r="D47" s="145"/>
      <c r="E47" s="145"/>
      <c r="F47" s="156">
        <f>'SO01 01.3.2 Pol'!AE42</f>
        <v>0</v>
      </c>
      <c r="G47" s="148">
        <f>'SO01 01.3.2 Pol'!AF42</f>
        <v>0</v>
      </c>
      <c r="H47" s="148">
        <f>(F47*SazbaDPH1/100)+(G47*SazbaDPH2/100)</f>
        <v>0</v>
      </c>
      <c r="I47" s="148">
        <f>F47+G47+H47</f>
        <v>0</v>
      </c>
      <c r="J47" s="149" t="str">
        <f>IF(_xlfn.SINGLE(CenaCelkemVypocet)=0,"",I47/_xlfn.SINGLE(CenaCelkemVypocet)*100)</f>
        <v/>
      </c>
    </row>
    <row r="48" spans="1:10" ht="25.5" customHeight="1" x14ac:dyDescent="0.2">
      <c r="A48" s="134">
        <v>3</v>
      </c>
      <c r="B48" s="155" t="s">
        <v>59</v>
      </c>
      <c r="C48" s="145" t="s">
        <v>60</v>
      </c>
      <c r="D48" s="145"/>
      <c r="E48" s="145"/>
      <c r="F48" s="156">
        <f>'SO01 01.4 Pol'!AE39</f>
        <v>0</v>
      </c>
      <c r="G48" s="148">
        <f>'SO01 01.4 Pol'!AF39</f>
        <v>0</v>
      </c>
      <c r="H48" s="148">
        <f>(F48*SazbaDPH1/100)+(G48*SazbaDPH2/100)</f>
        <v>0</v>
      </c>
      <c r="I48" s="148">
        <f>F48+G48+H48</f>
        <v>0</v>
      </c>
      <c r="J48" s="149" t="str">
        <f>IF(_xlfn.SINGLE(CenaCelkemVypocet)=0,"",I48/_xlfn.SINGLE(CenaCelkemVypocet)*100)</f>
        <v/>
      </c>
    </row>
    <row r="49" spans="1:52" ht="25.5" customHeight="1" x14ac:dyDescent="0.2">
      <c r="A49" s="134">
        <v>3</v>
      </c>
      <c r="B49" s="155" t="s">
        <v>61</v>
      </c>
      <c r="C49" s="145" t="s">
        <v>62</v>
      </c>
      <c r="D49" s="145"/>
      <c r="E49" s="145"/>
      <c r="F49" s="156">
        <f>'SO01 01.5 Pol'!AE70</f>
        <v>0</v>
      </c>
      <c r="G49" s="148">
        <f>'SO01 01.5 Pol'!AF70</f>
        <v>0</v>
      </c>
      <c r="H49" s="148">
        <f>(F49*SazbaDPH1/100)+(G49*SazbaDPH2/100)</f>
        <v>0</v>
      </c>
      <c r="I49" s="148">
        <f>F49+G49+H49</f>
        <v>0</v>
      </c>
      <c r="J49" s="149" t="str">
        <f>IF(_xlfn.SINGLE(CenaCelkemVypocet)=0,"",I49/_xlfn.SINGLE(CenaCelkemVypocet)*100)</f>
        <v/>
      </c>
    </row>
    <row r="50" spans="1:52" ht="25.5" customHeight="1" x14ac:dyDescent="0.2">
      <c r="A50" s="134">
        <v>3</v>
      </c>
      <c r="B50" s="155" t="s">
        <v>63</v>
      </c>
      <c r="C50" s="145" t="s">
        <v>64</v>
      </c>
      <c r="D50" s="145"/>
      <c r="E50" s="145"/>
      <c r="F50" s="156">
        <f>'SO01 01.6 Pol'!AE56</f>
        <v>0</v>
      </c>
      <c r="G50" s="148">
        <f>'SO01 01.6 Pol'!AF56</f>
        <v>0</v>
      </c>
      <c r="H50" s="148">
        <f>(F50*SazbaDPH1/100)+(G50*SazbaDPH2/100)</f>
        <v>0</v>
      </c>
      <c r="I50" s="148">
        <f>F50+G50+H50</f>
        <v>0</v>
      </c>
      <c r="J50" s="149" t="str">
        <f>IF(_xlfn.SINGLE(CenaCelkemVypocet)=0,"",I50/_xlfn.SINGLE(CenaCelkemVypocet)*100)</f>
        <v/>
      </c>
    </row>
    <row r="51" spans="1:52" ht="25.5" customHeight="1" x14ac:dyDescent="0.2">
      <c r="A51" s="134"/>
      <c r="B51" s="157" t="s">
        <v>65</v>
      </c>
      <c r="C51" s="158"/>
      <c r="D51" s="158"/>
      <c r="E51" s="159"/>
      <c r="F51" s="160">
        <f>SUMIF(A39:A50,"=1",F39:F50)</f>
        <v>0</v>
      </c>
      <c r="G51" s="161">
        <f>SUMIF(A39:A50,"=1",G39:G50)</f>
        <v>0</v>
      </c>
      <c r="H51" s="161">
        <f>SUMIF(A39:A50,"=1",H39:H50)</f>
        <v>0</v>
      </c>
      <c r="I51" s="161">
        <f>SUMIF(A39:A50,"=1",I39:I50)</f>
        <v>0</v>
      </c>
      <c r="J51" s="162">
        <f>SUMIF(A39:A50,"=1",J39:J50)</f>
        <v>0</v>
      </c>
    </row>
    <row r="53" spans="1:52" x14ac:dyDescent="0.2">
      <c r="A53" t="s">
        <v>67</v>
      </c>
      <c r="B53" t="s">
        <v>68</v>
      </c>
    </row>
    <row r="54" spans="1:52" x14ac:dyDescent="0.2">
      <c r="A54" t="s">
        <v>69</v>
      </c>
      <c r="B54" t="s">
        <v>70</v>
      </c>
    </row>
    <row r="55" spans="1:52" x14ac:dyDescent="0.2">
      <c r="A55" t="s">
        <v>71</v>
      </c>
      <c r="B55" t="s">
        <v>72</v>
      </c>
    </row>
    <row r="56" spans="1:52" x14ac:dyDescent="0.2">
      <c r="A56" t="s">
        <v>69</v>
      </c>
      <c r="B56" t="s">
        <v>73</v>
      </c>
    </row>
    <row r="57" spans="1:52" x14ac:dyDescent="0.2">
      <c r="A57" t="s">
        <v>71</v>
      </c>
      <c r="B57" t="s">
        <v>74</v>
      </c>
    </row>
    <row r="58" spans="1:52" x14ac:dyDescent="0.2">
      <c r="A58" t="s">
        <v>71</v>
      </c>
      <c r="B58" t="s">
        <v>75</v>
      </c>
    </row>
    <row r="59" spans="1:52" x14ac:dyDescent="0.2">
      <c r="B59" s="174" t="s">
        <v>76</v>
      </c>
      <c r="C59" s="174"/>
      <c r="D59" s="174"/>
      <c r="E59" s="174"/>
      <c r="F59" s="174"/>
      <c r="G59" s="174"/>
      <c r="H59" s="174"/>
      <c r="I59" s="174"/>
      <c r="J59" s="174"/>
      <c r="AZ59" s="173" t="str">
        <f>B59</f>
        <v>Zdravotně technické instalace:</v>
      </c>
    </row>
    <row r="60" spans="1:52" ht="25.5" x14ac:dyDescent="0.2">
      <c r="B60" s="174" t="s">
        <v>77</v>
      </c>
      <c r="C60" s="174"/>
      <c r="D60" s="174"/>
      <c r="E60" s="174"/>
      <c r="F60" s="174"/>
      <c r="G60" s="174"/>
      <c r="H60" s="174"/>
      <c r="I60" s="174"/>
      <c r="J60" s="174"/>
      <c r="AZ60" s="173" t="str">
        <f>B60</f>
        <v>"Jedná se o materiálovou specifikaci nenahrazující výrobní přípravu dodavatele. Výpis obsahuje pouze základní položky ve smyslu dodávka.</v>
      </c>
    </row>
    <row r="61" spans="1:52" ht="25.5" x14ac:dyDescent="0.2">
      <c r="B61" s="174" t="s">
        <v>78</v>
      </c>
      <c r="C61" s="174"/>
      <c r="D61" s="174"/>
      <c r="E61" s="174"/>
      <c r="F61" s="174"/>
      <c r="G61" s="174"/>
      <c r="H61" s="174"/>
      <c r="I61" s="174"/>
      <c r="J61" s="174"/>
      <c r="AZ61" s="173" t="str">
        <f>B61</f>
        <v>Při zpracování nabídky je nutné vycházet ze všech částí dokumentace (tj. technické zprávy, všech výkresů i specifikace materiálu. Pouhým oceněním výkazu výměr není možné vypracovat kvalitní nabídku.</v>
      </c>
    </row>
    <row r="62" spans="1:52" ht="38.25" x14ac:dyDescent="0.2">
      <c r="B62" s="174" t="s">
        <v>79</v>
      </c>
      <c r="C62" s="174"/>
      <c r="D62" s="174"/>
      <c r="E62" s="174"/>
      <c r="F62" s="174"/>
      <c r="G62" s="174"/>
      <c r="H62" s="174"/>
      <c r="I62" s="174"/>
      <c r="J62" s="174"/>
      <c r="AZ62" s="173" t="str">
        <f>B62</f>
        <v>Potenciálním dodavatelem musí být odborná firma, která se obeznámila se všemi okolnostmi této zakázky a zahrnula je do nabízené ceny. Součástí ceny musí být veškeré náklady, aby cena byla konečná a zahrnovala celou dodávku akce. Dodavatel ručí za to, že v nabízené ceně je navrženo veškeré potřebné zařízení a výkony.</v>
      </c>
    </row>
    <row r="63" spans="1:52" ht="51" x14ac:dyDescent="0.2">
      <c r="B63" s="174" t="s">
        <v>80</v>
      </c>
      <c r="C63" s="174"/>
      <c r="D63" s="174"/>
      <c r="E63" s="174"/>
      <c r="F63" s="174"/>
      <c r="G63" s="174"/>
      <c r="H63" s="174"/>
      <c r="I63" s="174"/>
      <c r="J63" s="174"/>
      <c r="AZ63" s="173" t="str">
        <f>B63</f>
        <v>Předpokládá se, že dodávka je nabízena jako kompletní dílo včetně kompletní montáže, veškerého souvisejícího doplňkového, podružného a montážního materiálu tak, aby celé zařízení bylo funkční a splňovalo všechny předpisy, které se na ně vztahují (součástí potrubí jsou nejen kolena, oblouky, redukce, šroubení, prostupové manžety ale i podpěry, konzoly a závěsy a veškeré ocelové konstrukce nezbytné pro uložení."</v>
      </c>
    </row>
    <row r="64" spans="1:52" x14ac:dyDescent="0.2">
      <c r="A64" t="s">
        <v>71</v>
      </c>
      <c r="B64" t="s">
        <v>81</v>
      </c>
    </row>
    <row r="65" spans="1:52" x14ac:dyDescent="0.2">
      <c r="A65" t="s">
        <v>71</v>
      </c>
      <c r="B65" t="s">
        <v>82</v>
      </c>
    </row>
    <row r="66" spans="1:52" x14ac:dyDescent="0.2">
      <c r="A66" t="s">
        <v>71</v>
      </c>
      <c r="B66" t="s">
        <v>83</v>
      </c>
    </row>
    <row r="67" spans="1:52" x14ac:dyDescent="0.2">
      <c r="B67" s="174" t="s">
        <v>84</v>
      </c>
      <c r="C67" s="174"/>
      <c r="D67" s="174"/>
      <c r="E67" s="174"/>
      <c r="F67" s="174"/>
      <c r="G67" s="174"/>
      <c r="H67" s="174"/>
      <c r="I67" s="174"/>
      <c r="J67" s="174"/>
      <c r="AZ67" s="173" t="str">
        <f>B67</f>
        <v>ÚT</v>
      </c>
    </row>
    <row r="68" spans="1:52" ht="25.5" x14ac:dyDescent="0.2">
      <c r="B68" s="174" t="s">
        <v>77</v>
      </c>
      <c r="C68" s="174"/>
      <c r="D68" s="174"/>
      <c r="E68" s="174"/>
      <c r="F68" s="174"/>
      <c r="G68" s="174"/>
      <c r="H68" s="174"/>
      <c r="I68" s="174"/>
      <c r="J68" s="174"/>
      <c r="AZ68" s="173" t="str">
        <f>B68</f>
        <v>"Jedná se o materiálovou specifikaci nenahrazující výrobní přípravu dodavatele. Výpis obsahuje pouze základní položky ve smyslu dodávka.</v>
      </c>
    </row>
    <row r="69" spans="1:52" ht="25.5" x14ac:dyDescent="0.2">
      <c r="B69" s="174" t="s">
        <v>78</v>
      </c>
      <c r="C69" s="174"/>
      <c r="D69" s="174"/>
      <c r="E69" s="174"/>
      <c r="F69" s="174"/>
      <c r="G69" s="174"/>
      <c r="H69" s="174"/>
      <c r="I69" s="174"/>
      <c r="J69" s="174"/>
      <c r="AZ69" s="173" t="str">
        <f>B69</f>
        <v>Při zpracování nabídky je nutné vycházet ze všech částí dokumentace (tj. technické zprávy, všech výkresů i specifikace materiálu. Pouhým oceněním výkazu výměr není možné vypracovat kvalitní nabídku.</v>
      </c>
    </row>
    <row r="70" spans="1:52" ht="38.25" x14ac:dyDescent="0.2">
      <c r="B70" s="174" t="s">
        <v>79</v>
      </c>
      <c r="C70" s="174"/>
      <c r="D70" s="174"/>
      <c r="E70" s="174"/>
      <c r="F70" s="174"/>
      <c r="G70" s="174"/>
      <c r="H70" s="174"/>
      <c r="I70" s="174"/>
      <c r="J70" s="174"/>
      <c r="AZ70" s="173" t="str">
        <f>B70</f>
        <v>Potenciálním dodavatelem musí být odborná firma, která se obeznámila se všemi okolnostmi této zakázky a zahrnula je do nabízené ceny. Součástí ceny musí být veškeré náklady, aby cena byla konečná a zahrnovala celou dodávku akce. Dodavatel ručí za to, že v nabízené ceně je navrženo veškeré potřebné zařízení a výkony.</v>
      </c>
    </row>
    <row r="71" spans="1:52" ht="51" x14ac:dyDescent="0.2">
      <c r="B71" s="174" t="s">
        <v>80</v>
      </c>
      <c r="C71" s="174"/>
      <c r="D71" s="174"/>
      <c r="E71" s="174"/>
      <c r="F71" s="174"/>
      <c r="G71" s="174"/>
      <c r="H71" s="174"/>
      <c r="I71" s="174"/>
      <c r="J71" s="174"/>
      <c r="AZ71" s="173" t="str">
        <f>B71</f>
        <v>Předpokládá se, že dodávka je nabízena jako kompletní dílo včetně kompletní montáže, veškerého souvisejícího doplňkového, podružného a montážního materiálu tak, aby celé zařízení bylo funkční a splňovalo všechny předpisy, které se na ně vztahují (součástí potrubí jsou nejen kolena, oblouky, redukce, šroubení, prostupové manžety ale i podpěry, konzoly a závěsy a veškeré ocelové konstrukce nezbytné pro uložení."</v>
      </c>
    </row>
    <row r="72" spans="1:52" x14ac:dyDescent="0.2">
      <c r="A72" t="s">
        <v>71</v>
      </c>
      <c r="B72" t="s">
        <v>85</v>
      </c>
    </row>
    <row r="73" spans="1:52" x14ac:dyDescent="0.2">
      <c r="A73" t="s">
        <v>71</v>
      </c>
      <c r="B73" t="s">
        <v>86</v>
      </c>
    </row>
    <row r="76" spans="1:52" ht="15.75" x14ac:dyDescent="0.25">
      <c r="B76" s="175" t="s">
        <v>87</v>
      </c>
    </row>
    <row r="78" spans="1:52" ht="25.5" customHeight="1" x14ac:dyDescent="0.2">
      <c r="A78" s="177"/>
      <c r="B78" s="180" t="s">
        <v>17</v>
      </c>
      <c r="C78" s="180" t="s">
        <v>5</v>
      </c>
      <c r="D78" s="181"/>
      <c r="E78" s="181"/>
      <c r="F78" s="182" t="s">
        <v>88</v>
      </c>
      <c r="G78" s="182"/>
      <c r="H78" s="182"/>
      <c r="I78" s="182" t="s">
        <v>29</v>
      </c>
      <c r="J78" s="182" t="s">
        <v>0</v>
      </c>
    </row>
    <row r="79" spans="1:52" ht="36.75" customHeight="1" x14ac:dyDescent="0.2">
      <c r="A79" s="178"/>
      <c r="B79" s="183" t="s">
        <v>89</v>
      </c>
      <c r="C79" s="184" t="s">
        <v>90</v>
      </c>
      <c r="D79" s="185"/>
      <c r="E79" s="185"/>
      <c r="F79" s="192" t="s">
        <v>24</v>
      </c>
      <c r="G79" s="193"/>
      <c r="H79" s="193"/>
      <c r="I79" s="193">
        <f>'SO01 01.5 Pol'!G8</f>
        <v>0</v>
      </c>
      <c r="J79" s="189" t="str">
        <f>IF(I120=0,"",I79/I120*100)</f>
        <v/>
      </c>
    </row>
    <row r="80" spans="1:52" ht="36.75" customHeight="1" x14ac:dyDescent="0.2">
      <c r="A80" s="178"/>
      <c r="B80" s="183" t="s">
        <v>91</v>
      </c>
      <c r="C80" s="184" t="s">
        <v>92</v>
      </c>
      <c r="D80" s="185"/>
      <c r="E80" s="185"/>
      <c r="F80" s="192" t="s">
        <v>24</v>
      </c>
      <c r="G80" s="193"/>
      <c r="H80" s="193"/>
      <c r="I80" s="193">
        <f>'SO01 01.5 Pol'!G49</f>
        <v>0</v>
      </c>
      <c r="J80" s="189" t="str">
        <f>IF(I120=0,"",I80/I120*100)</f>
        <v/>
      </c>
    </row>
    <row r="81" spans="1:10" ht="36.75" customHeight="1" x14ac:dyDescent="0.2">
      <c r="A81" s="178"/>
      <c r="B81" s="183" t="s">
        <v>93</v>
      </c>
      <c r="C81" s="184" t="s">
        <v>94</v>
      </c>
      <c r="D81" s="185"/>
      <c r="E81" s="185"/>
      <c r="F81" s="192" t="s">
        <v>24</v>
      </c>
      <c r="G81" s="193"/>
      <c r="H81" s="193"/>
      <c r="I81" s="193">
        <f>'SO01 01.5 Pol'!G58</f>
        <v>0</v>
      </c>
      <c r="J81" s="189" t="str">
        <f>IF(I120=0,"",I81/I120*100)</f>
        <v/>
      </c>
    </row>
    <row r="82" spans="1:10" ht="36.75" customHeight="1" x14ac:dyDescent="0.2">
      <c r="A82" s="178"/>
      <c r="B82" s="183" t="s">
        <v>95</v>
      </c>
      <c r="C82" s="184" t="s">
        <v>96</v>
      </c>
      <c r="D82" s="185"/>
      <c r="E82" s="185"/>
      <c r="F82" s="192" t="s">
        <v>24</v>
      </c>
      <c r="G82" s="193"/>
      <c r="H82" s="193"/>
      <c r="I82" s="193">
        <f>'SO01 01.2 Pol'!G104</f>
        <v>0</v>
      </c>
      <c r="J82" s="189" t="str">
        <f>IF(I120=0,"",I82/I120*100)</f>
        <v/>
      </c>
    </row>
    <row r="83" spans="1:10" ht="36.75" customHeight="1" x14ac:dyDescent="0.2">
      <c r="A83" s="178"/>
      <c r="B83" s="183" t="s">
        <v>97</v>
      </c>
      <c r="C83" s="184" t="s">
        <v>98</v>
      </c>
      <c r="D83" s="185"/>
      <c r="E83" s="185"/>
      <c r="F83" s="192" t="s">
        <v>24</v>
      </c>
      <c r="G83" s="193"/>
      <c r="H83" s="193"/>
      <c r="I83" s="193">
        <f>'SO01 01.2 Pol'!G8+'SO01 01.4 Pol'!G8</f>
        <v>0</v>
      </c>
      <c r="J83" s="189" t="str">
        <f>IF(I120=0,"",I83/I120*100)</f>
        <v/>
      </c>
    </row>
    <row r="84" spans="1:10" ht="36.75" customHeight="1" x14ac:dyDescent="0.2">
      <c r="A84" s="178"/>
      <c r="B84" s="183" t="s">
        <v>99</v>
      </c>
      <c r="C84" s="184" t="s">
        <v>100</v>
      </c>
      <c r="D84" s="185"/>
      <c r="E84" s="185"/>
      <c r="F84" s="192" t="s">
        <v>24</v>
      </c>
      <c r="G84" s="193"/>
      <c r="H84" s="193"/>
      <c r="I84" s="193">
        <f>'SO01 01.1 Pol'!G8</f>
        <v>0</v>
      </c>
      <c r="J84" s="189" t="str">
        <f>IF(I120=0,"",I84/I120*100)</f>
        <v/>
      </c>
    </row>
    <row r="85" spans="1:10" ht="36.75" customHeight="1" x14ac:dyDescent="0.2">
      <c r="A85" s="178"/>
      <c r="B85" s="183" t="s">
        <v>101</v>
      </c>
      <c r="C85" s="184" t="s">
        <v>102</v>
      </c>
      <c r="D85" s="185"/>
      <c r="E85" s="185"/>
      <c r="F85" s="192" t="s">
        <v>24</v>
      </c>
      <c r="G85" s="193"/>
      <c r="H85" s="193"/>
      <c r="I85" s="193">
        <f>'SO01 01.6 Pol'!G45</f>
        <v>0</v>
      </c>
      <c r="J85" s="189" t="str">
        <f>IF(I120=0,"",I85/I120*100)</f>
        <v/>
      </c>
    </row>
    <row r="86" spans="1:10" ht="36.75" customHeight="1" x14ac:dyDescent="0.2">
      <c r="A86" s="178"/>
      <c r="B86" s="183" t="s">
        <v>103</v>
      </c>
      <c r="C86" s="184" t="s">
        <v>104</v>
      </c>
      <c r="D86" s="185"/>
      <c r="E86" s="185"/>
      <c r="F86" s="192" t="s">
        <v>24</v>
      </c>
      <c r="G86" s="193"/>
      <c r="H86" s="193"/>
      <c r="I86" s="193">
        <f>'SO01 01.1 Pol'!G54</f>
        <v>0</v>
      </c>
      <c r="J86" s="189" t="str">
        <f>IF(I120=0,"",I86/I120*100)</f>
        <v/>
      </c>
    </row>
    <row r="87" spans="1:10" ht="36.75" customHeight="1" x14ac:dyDescent="0.2">
      <c r="A87" s="178"/>
      <c r="B87" s="183" t="s">
        <v>105</v>
      </c>
      <c r="C87" s="184" t="s">
        <v>106</v>
      </c>
      <c r="D87" s="185"/>
      <c r="E87" s="185"/>
      <c r="F87" s="192" t="s">
        <v>24</v>
      </c>
      <c r="G87" s="193"/>
      <c r="H87" s="193"/>
      <c r="I87" s="193">
        <f>'SO01 01.6 Pol'!G50</f>
        <v>0</v>
      </c>
      <c r="J87" s="189" t="str">
        <f>IF(I120=0,"",I87/I120*100)</f>
        <v/>
      </c>
    </row>
    <row r="88" spans="1:10" ht="36.75" customHeight="1" x14ac:dyDescent="0.2">
      <c r="A88" s="178"/>
      <c r="B88" s="183" t="s">
        <v>107</v>
      </c>
      <c r="C88" s="184" t="s">
        <v>108</v>
      </c>
      <c r="D88" s="185"/>
      <c r="E88" s="185"/>
      <c r="F88" s="192" t="s">
        <v>24</v>
      </c>
      <c r="G88" s="193"/>
      <c r="H88" s="193"/>
      <c r="I88" s="193">
        <f>'SO01 01.1 Pol'!G80</f>
        <v>0</v>
      </c>
      <c r="J88" s="189" t="str">
        <f>IF(I120=0,"",I88/I120*100)</f>
        <v/>
      </c>
    </row>
    <row r="89" spans="1:10" ht="36.75" customHeight="1" x14ac:dyDescent="0.2">
      <c r="A89" s="178"/>
      <c r="B89" s="183" t="s">
        <v>109</v>
      </c>
      <c r="C89" s="184" t="s">
        <v>110</v>
      </c>
      <c r="D89" s="185"/>
      <c r="E89" s="185"/>
      <c r="F89" s="192" t="s">
        <v>24</v>
      </c>
      <c r="G89" s="193"/>
      <c r="H89" s="193"/>
      <c r="I89" s="193">
        <f>'SO01 01.1 Pol'!G107</f>
        <v>0</v>
      </c>
      <c r="J89" s="189" t="str">
        <f>IF(I120=0,"",I89/I120*100)</f>
        <v/>
      </c>
    </row>
    <row r="90" spans="1:10" ht="36.75" customHeight="1" x14ac:dyDescent="0.2">
      <c r="A90" s="178"/>
      <c r="B90" s="183" t="s">
        <v>111</v>
      </c>
      <c r="C90" s="184" t="s">
        <v>112</v>
      </c>
      <c r="D90" s="185"/>
      <c r="E90" s="185"/>
      <c r="F90" s="192" t="s">
        <v>24</v>
      </c>
      <c r="G90" s="193"/>
      <c r="H90" s="193"/>
      <c r="I90" s="193">
        <f>'SO01 01.1 Pol'!G186</f>
        <v>0</v>
      </c>
      <c r="J90" s="189" t="str">
        <f>IF(I120=0,"",I90/I120*100)</f>
        <v/>
      </c>
    </row>
    <row r="91" spans="1:10" ht="36.75" customHeight="1" x14ac:dyDescent="0.2">
      <c r="A91" s="178"/>
      <c r="B91" s="183" t="s">
        <v>113</v>
      </c>
      <c r="C91" s="184" t="s">
        <v>114</v>
      </c>
      <c r="D91" s="185"/>
      <c r="E91" s="185"/>
      <c r="F91" s="192" t="s">
        <v>24</v>
      </c>
      <c r="G91" s="193"/>
      <c r="H91" s="193"/>
      <c r="I91" s="193">
        <f>'SO01 01.1 Pol'!G189</f>
        <v>0</v>
      </c>
      <c r="J91" s="189" t="str">
        <f>IF(I120=0,"",I91/I120*100)</f>
        <v/>
      </c>
    </row>
    <row r="92" spans="1:10" ht="36.75" customHeight="1" x14ac:dyDescent="0.2">
      <c r="A92" s="178"/>
      <c r="B92" s="183" t="s">
        <v>115</v>
      </c>
      <c r="C92" s="184" t="s">
        <v>116</v>
      </c>
      <c r="D92" s="185"/>
      <c r="E92" s="185"/>
      <c r="F92" s="192" t="s">
        <v>24</v>
      </c>
      <c r="G92" s="193"/>
      <c r="H92" s="193"/>
      <c r="I92" s="193">
        <f>'SO01 01.1 Pol'!G194</f>
        <v>0</v>
      </c>
      <c r="J92" s="189" t="str">
        <f>IF(I120=0,"",I92/I120*100)</f>
        <v/>
      </c>
    </row>
    <row r="93" spans="1:10" ht="36.75" customHeight="1" x14ac:dyDescent="0.2">
      <c r="A93" s="178"/>
      <c r="B93" s="183" t="s">
        <v>117</v>
      </c>
      <c r="C93" s="184" t="s">
        <v>118</v>
      </c>
      <c r="D93" s="185"/>
      <c r="E93" s="185"/>
      <c r="F93" s="192" t="s">
        <v>24</v>
      </c>
      <c r="G93" s="193"/>
      <c r="H93" s="193"/>
      <c r="I93" s="193">
        <f>'SO01 01.2 Pol'!G102</f>
        <v>0</v>
      </c>
      <c r="J93" s="189" t="str">
        <f>IF(I120=0,"",I93/I120*100)</f>
        <v/>
      </c>
    </row>
    <row r="94" spans="1:10" ht="36.75" customHeight="1" x14ac:dyDescent="0.2">
      <c r="A94" s="178"/>
      <c r="B94" s="183" t="s">
        <v>119</v>
      </c>
      <c r="C94" s="184" t="s">
        <v>120</v>
      </c>
      <c r="D94" s="185"/>
      <c r="E94" s="185"/>
      <c r="F94" s="192" t="s">
        <v>24</v>
      </c>
      <c r="G94" s="193"/>
      <c r="H94" s="193"/>
      <c r="I94" s="193">
        <f>'SO01 01.1 Pol'!G238</f>
        <v>0</v>
      </c>
      <c r="J94" s="189" t="str">
        <f>IF(I120=0,"",I94/I120*100)</f>
        <v/>
      </c>
    </row>
    <row r="95" spans="1:10" ht="36.75" customHeight="1" x14ac:dyDescent="0.2">
      <c r="A95" s="178"/>
      <c r="B95" s="183" t="s">
        <v>121</v>
      </c>
      <c r="C95" s="184" t="s">
        <v>122</v>
      </c>
      <c r="D95" s="185"/>
      <c r="E95" s="185"/>
      <c r="F95" s="192" t="s">
        <v>25</v>
      </c>
      <c r="G95" s="193"/>
      <c r="H95" s="193"/>
      <c r="I95" s="193">
        <f>'SO01 01.1 Pol'!G241</f>
        <v>0</v>
      </c>
      <c r="J95" s="189" t="str">
        <f>IF(I120=0,"",I95/I120*100)</f>
        <v/>
      </c>
    </row>
    <row r="96" spans="1:10" ht="36.75" customHeight="1" x14ac:dyDescent="0.2">
      <c r="A96" s="178"/>
      <c r="B96" s="183" t="s">
        <v>123</v>
      </c>
      <c r="C96" s="184" t="s">
        <v>124</v>
      </c>
      <c r="D96" s="185"/>
      <c r="E96" s="185"/>
      <c r="F96" s="192" t="s">
        <v>25</v>
      </c>
      <c r="G96" s="193"/>
      <c r="H96" s="193"/>
      <c r="I96" s="193">
        <f>'SO01 01.1 Pol'!G273</f>
        <v>0</v>
      </c>
      <c r="J96" s="189" t="str">
        <f>IF(I120=0,"",I96/I120*100)</f>
        <v/>
      </c>
    </row>
    <row r="97" spans="1:10" ht="36.75" customHeight="1" x14ac:dyDescent="0.2">
      <c r="A97" s="178"/>
      <c r="B97" s="183" t="s">
        <v>125</v>
      </c>
      <c r="C97" s="184" t="s">
        <v>126</v>
      </c>
      <c r="D97" s="185"/>
      <c r="E97" s="185"/>
      <c r="F97" s="192" t="s">
        <v>25</v>
      </c>
      <c r="G97" s="193"/>
      <c r="H97" s="193"/>
      <c r="I97" s="193">
        <f>'SO01 01.2 Pol'!G13</f>
        <v>0</v>
      </c>
      <c r="J97" s="189" t="str">
        <f>IF(I120=0,"",I97/I120*100)</f>
        <v/>
      </c>
    </row>
    <row r="98" spans="1:10" ht="36.75" customHeight="1" x14ac:dyDescent="0.2">
      <c r="A98" s="178"/>
      <c r="B98" s="183" t="s">
        <v>127</v>
      </c>
      <c r="C98" s="184" t="s">
        <v>128</v>
      </c>
      <c r="D98" s="185"/>
      <c r="E98" s="185"/>
      <c r="F98" s="192" t="s">
        <v>25</v>
      </c>
      <c r="G98" s="193"/>
      <c r="H98" s="193"/>
      <c r="I98" s="193">
        <f>'SO01 01.2 Pol'!G33</f>
        <v>0</v>
      </c>
      <c r="J98" s="189" t="str">
        <f>IF(I120=0,"",I98/I120*100)</f>
        <v/>
      </c>
    </row>
    <row r="99" spans="1:10" ht="36.75" customHeight="1" x14ac:dyDescent="0.2">
      <c r="A99" s="178"/>
      <c r="B99" s="183" t="s">
        <v>129</v>
      </c>
      <c r="C99" s="184" t="s">
        <v>130</v>
      </c>
      <c r="D99" s="185"/>
      <c r="E99" s="185"/>
      <c r="F99" s="192" t="s">
        <v>25</v>
      </c>
      <c r="G99" s="193"/>
      <c r="H99" s="193"/>
      <c r="I99" s="193">
        <f>'SO01 01.2 Pol'!G68</f>
        <v>0</v>
      </c>
      <c r="J99" s="189" t="str">
        <f>IF(I120=0,"",I99/I120*100)</f>
        <v/>
      </c>
    </row>
    <row r="100" spans="1:10" ht="36.75" customHeight="1" x14ac:dyDescent="0.2">
      <c r="A100" s="178"/>
      <c r="B100" s="183" t="s">
        <v>131</v>
      </c>
      <c r="C100" s="184" t="s">
        <v>132</v>
      </c>
      <c r="D100" s="185"/>
      <c r="E100" s="185"/>
      <c r="F100" s="192" t="s">
        <v>25</v>
      </c>
      <c r="G100" s="193"/>
      <c r="H100" s="193"/>
      <c r="I100" s="193">
        <f>'SO01 01.4 Pol'!G13</f>
        <v>0</v>
      </c>
      <c r="J100" s="189" t="str">
        <f>IF(I120=0,"",I100/I120*100)</f>
        <v/>
      </c>
    </row>
    <row r="101" spans="1:10" ht="36.75" customHeight="1" x14ac:dyDescent="0.2">
      <c r="A101" s="178"/>
      <c r="B101" s="183" t="s">
        <v>133</v>
      </c>
      <c r="C101" s="184" t="s">
        <v>134</v>
      </c>
      <c r="D101" s="185"/>
      <c r="E101" s="185"/>
      <c r="F101" s="192" t="s">
        <v>25</v>
      </c>
      <c r="G101" s="193"/>
      <c r="H101" s="193"/>
      <c r="I101" s="193">
        <f>'SO01 01.4 Pol'!G18</f>
        <v>0</v>
      </c>
      <c r="J101" s="189" t="str">
        <f>IF(I120=0,"",I101/I120*100)</f>
        <v/>
      </c>
    </row>
    <row r="102" spans="1:10" ht="36.75" customHeight="1" x14ac:dyDescent="0.2">
      <c r="A102" s="178"/>
      <c r="B102" s="183" t="s">
        <v>135</v>
      </c>
      <c r="C102" s="184" t="s">
        <v>136</v>
      </c>
      <c r="D102" s="185"/>
      <c r="E102" s="185"/>
      <c r="F102" s="192" t="s">
        <v>25</v>
      </c>
      <c r="G102" s="193"/>
      <c r="H102" s="193"/>
      <c r="I102" s="193">
        <f>'SO01 01.2 Pol'!G100</f>
        <v>0</v>
      </c>
      <c r="J102" s="189" t="str">
        <f>IF(I120=0,"",I102/I120*100)</f>
        <v/>
      </c>
    </row>
    <row r="103" spans="1:10" ht="36.75" customHeight="1" x14ac:dyDescent="0.2">
      <c r="A103" s="178"/>
      <c r="B103" s="183" t="s">
        <v>135</v>
      </c>
      <c r="C103" s="184" t="s">
        <v>137</v>
      </c>
      <c r="D103" s="185"/>
      <c r="E103" s="185"/>
      <c r="F103" s="192" t="s">
        <v>25</v>
      </c>
      <c r="G103" s="193"/>
      <c r="H103" s="193"/>
      <c r="I103" s="193">
        <f>'SO01 01.4 Pol'!G20</f>
        <v>0</v>
      </c>
      <c r="J103" s="189" t="str">
        <f>IF(I120=0,"",I103/I120*100)</f>
        <v/>
      </c>
    </row>
    <row r="104" spans="1:10" ht="36.75" customHeight="1" x14ac:dyDescent="0.2">
      <c r="A104" s="178"/>
      <c r="B104" s="183" t="s">
        <v>138</v>
      </c>
      <c r="C104" s="184" t="s">
        <v>139</v>
      </c>
      <c r="D104" s="185"/>
      <c r="E104" s="185"/>
      <c r="F104" s="192" t="s">
        <v>25</v>
      </c>
      <c r="G104" s="193"/>
      <c r="H104" s="193"/>
      <c r="I104" s="193">
        <f>'SO01 01.1 Pol'!G339</f>
        <v>0</v>
      </c>
      <c r="J104" s="189" t="str">
        <f>IF(I120=0,"",I104/I120*100)</f>
        <v/>
      </c>
    </row>
    <row r="105" spans="1:10" ht="36.75" customHeight="1" x14ac:dyDescent="0.2">
      <c r="A105" s="178"/>
      <c r="B105" s="183" t="s">
        <v>140</v>
      </c>
      <c r="C105" s="184" t="s">
        <v>141</v>
      </c>
      <c r="D105" s="185"/>
      <c r="E105" s="185"/>
      <c r="F105" s="192" t="s">
        <v>25</v>
      </c>
      <c r="G105" s="193"/>
      <c r="H105" s="193"/>
      <c r="I105" s="193">
        <f>'SO01 01.1 Pol'!G392</f>
        <v>0</v>
      </c>
      <c r="J105" s="189" t="str">
        <f>IF(I120=0,"",I105/I120*100)</f>
        <v/>
      </c>
    </row>
    <row r="106" spans="1:10" ht="36.75" customHeight="1" x14ac:dyDescent="0.2">
      <c r="A106" s="178"/>
      <c r="B106" s="183" t="s">
        <v>142</v>
      </c>
      <c r="C106" s="184" t="s">
        <v>143</v>
      </c>
      <c r="D106" s="185"/>
      <c r="E106" s="185"/>
      <c r="F106" s="192" t="s">
        <v>25</v>
      </c>
      <c r="G106" s="193"/>
      <c r="H106" s="193"/>
      <c r="I106" s="193">
        <f>'SO01 01.1 Pol'!G482</f>
        <v>0</v>
      </c>
      <c r="J106" s="189" t="str">
        <f>IF(I120=0,"",I106/I120*100)</f>
        <v/>
      </c>
    </row>
    <row r="107" spans="1:10" ht="36.75" customHeight="1" x14ac:dyDescent="0.2">
      <c r="A107" s="178"/>
      <c r="B107" s="183" t="s">
        <v>144</v>
      </c>
      <c r="C107" s="184" t="s">
        <v>145</v>
      </c>
      <c r="D107" s="185"/>
      <c r="E107" s="185"/>
      <c r="F107" s="192" t="s">
        <v>25</v>
      </c>
      <c r="G107" s="193"/>
      <c r="H107" s="193"/>
      <c r="I107" s="193">
        <f>'SO01 01.1 Pol'!G588</f>
        <v>0</v>
      </c>
      <c r="J107" s="189" t="str">
        <f>IF(I120=0,"",I107/I120*100)</f>
        <v/>
      </c>
    </row>
    <row r="108" spans="1:10" ht="36.75" customHeight="1" x14ac:dyDescent="0.2">
      <c r="A108" s="178"/>
      <c r="B108" s="183" t="s">
        <v>146</v>
      </c>
      <c r="C108" s="184" t="s">
        <v>147</v>
      </c>
      <c r="D108" s="185"/>
      <c r="E108" s="185"/>
      <c r="F108" s="192" t="s">
        <v>25</v>
      </c>
      <c r="G108" s="193"/>
      <c r="H108" s="193"/>
      <c r="I108" s="193">
        <f>'SO01 01.1 Pol'!G628</f>
        <v>0</v>
      </c>
      <c r="J108" s="189" t="str">
        <f>IF(I120=0,"",I108/I120*100)</f>
        <v/>
      </c>
    </row>
    <row r="109" spans="1:10" ht="36.75" customHeight="1" x14ac:dyDescent="0.2">
      <c r="A109" s="178"/>
      <c r="B109" s="183" t="s">
        <v>148</v>
      </c>
      <c r="C109" s="184" t="s">
        <v>149</v>
      </c>
      <c r="D109" s="185"/>
      <c r="E109" s="185"/>
      <c r="F109" s="192" t="s">
        <v>25</v>
      </c>
      <c r="G109" s="193"/>
      <c r="H109" s="193"/>
      <c r="I109" s="193">
        <f>'SO01 01.1 Pol'!G684</f>
        <v>0</v>
      </c>
      <c r="J109" s="189" t="str">
        <f>IF(I120=0,"",I109/I120*100)</f>
        <v/>
      </c>
    </row>
    <row r="110" spans="1:10" ht="36.75" customHeight="1" x14ac:dyDescent="0.2">
      <c r="A110" s="178"/>
      <c r="B110" s="183" t="s">
        <v>150</v>
      </c>
      <c r="C110" s="184" t="s">
        <v>151</v>
      </c>
      <c r="D110" s="185"/>
      <c r="E110" s="185"/>
      <c r="F110" s="192" t="s">
        <v>25</v>
      </c>
      <c r="G110" s="193"/>
      <c r="H110" s="193"/>
      <c r="I110" s="193">
        <f>'SO01 01.1 Pol'!G709</f>
        <v>0</v>
      </c>
      <c r="J110" s="189" t="str">
        <f>IF(I120=0,"",I110/I120*100)</f>
        <v/>
      </c>
    </row>
    <row r="111" spans="1:10" ht="36.75" customHeight="1" x14ac:dyDescent="0.2">
      <c r="A111" s="178"/>
      <c r="B111" s="183" t="s">
        <v>152</v>
      </c>
      <c r="C111" s="184" t="s">
        <v>153</v>
      </c>
      <c r="D111" s="185"/>
      <c r="E111" s="185"/>
      <c r="F111" s="192" t="s">
        <v>26</v>
      </c>
      <c r="G111" s="193"/>
      <c r="H111" s="193"/>
      <c r="I111" s="193">
        <f>'SO01 01.6 Pol'!G8</f>
        <v>0</v>
      </c>
      <c r="J111" s="189" t="str">
        <f>IF(I120=0,"",I111/I120*100)</f>
        <v/>
      </c>
    </row>
    <row r="112" spans="1:10" ht="36.75" customHeight="1" x14ac:dyDescent="0.2">
      <c r="A112" s="178"/>
      <c r="B112" s="183" t="s">
        <v>154</v>
      </c>
      <c r="C112" s="184" t="s">
        <v>155</v>
      </c>
      <c r="D112" s="185"/>
      <c r="E112" s="185"/>
      <c r="F112" s="192" t="s">
        <v>26</v>
      </c>
      <c r="G112" s="193"/>
      <c r="H112" s="193"/>
      <c r="I112" s="193">
        <f>'SO01 01.6 Pol'!G17</f>
        <v>0</v>
      </c>
      <c r="J112" s="189" t="str">
        <f>IF(I120=0,"",I112/I120*100)</f>
        <v/>
      </c>
    </row>
    <row r="113" spans="1:10" ht="36.75" customHeight="1" x14ac:dyDescent="0.2">
      <c r="A113" s="178"/>
      <c r="B113" s="183" t="s">
        <v>156</v>
      </c>
      <c r="C113" s="184" t="s">
        <v>157</v>
      </c>
      <c r="D113" s="185"/>
      <c r="E113" s="185"/>
      <c r="F113" s="192" t="s">
        <v>26</v>
      </c>
      <c r="G113" s="193"/>
      <c r="H113" s="193"/>
      <c r="I113" s="193">
        <f>'SO01 01.6 Pol'!G30</f>
        <v>0</v>
      </c>
      <c r="J113" s="189" t="str">
        <f>IF(I120=0,"",I113/I120*100)</f>
        <v/>
      </c>
    </row>
    <row r="114" spans="1:10" ht="36.75" customHeight="1" x14ac:dyDescent="0.2">
      <c r="A114" s="178"/>
      <c r="B114" s="183" t="s">
        <v>158</v>
      </c>
      <c r="C114" s="184" t="s">
        <v>159</v>
      </c>
      <c r="D114" s="185"/>
      <c r="E114" s="185"/>
      <c r="F114" s="192" t="s">
        <v>26</v>
      </c>
      <c r="G114" s="193"/>
      <c r="H114" s="193"/>
      <c r="I114" s="193">
        <f>'SO01 01.3.1 Pol'!G8</f>
        <v>0</v>
      </c>
      <c r="J114" s="189" t="str">
        <f>IF(I120=0,"",I114/I120*100)</f>
        <v/>
      </c>
    </row>
    <row r="115" spans="1:10" ht="36.75" customHeight="1" x14ac:dyDescent="0.2">
      <c r="A115" s="178"/>
      <c r="B115" s="183" t="s">
        <v>160</v>
      </c>
      <c r="C115" s="184" t="s">
        <v>161</v>
      </c>
      <c r="D115" s="185"/>
      <c r="E115" s="185"/>
      <c r="F115" s="192" t="s">
        <v>26</v>
      </c>
      <c r="G115" s="193"/>
      <c r="H115" s="193"/>
      <c r="I115" s="193">
        <f>'SO01 01.3.1 Pol'!G48</f>
        <v>0</v>
      </c>
      <c r="J115" s="189" t="str">
        <f>IF(I120=0,"",I115/I120*100)</f>
        <v/>
      </c>
    </row>
    <row r="116" spans="1:10" ht="36.75" customHeight="1" x14ac:dyDescent="0.2">
      <c r="A116" s="178"/>
      <c r="B116" s="183" t="s">
        <v>162</v>
      </c>
      <c r="C116" s="184" t="s">
        <v>163</v>
      </c>
      <c r="D116" s="185"/>
      <c r="E116" s="185"/>
      <c r="F116" s="192" t="s">
        <v>26</v>
      </c>
      <c r="G116" s="193"/>
      <c r="H116" s="193"/>
      <c r="I116" s="193">
        <f>'SO01 01.3.2 Pol'!G8</f>
        <v>0</v>
      </c>
      <c r="J116" s="189" t="str">
        <f>IF(I120=0,"",I116/I120*100)</f>
        <v/>
      </c>
    </row>
    <row r="117" spans="1:10" ht="36.75" customHeight="1" x14ac:dyDescent="0.2">
      <c r="A117" s="178"/>
      <c r="B117" s="183" t="s">
        <v>164</v>
      </c>
      <c r="C117" s="184" t="s">
        <v>165</v>
      </c>
      <c r="D117" s="185"/>
      <c r="E117" s="185"/>
      <c r="F117" s="192" t="s">
        <v>26</v>
      </c>
      <c r="G117" s="193"/>
      <c r="H117" s="193"/>
      <c r="I117" s="193">
        <f>'SO01 01.3.2 Pol'!G17</f>
        <v>0</v>
      </c>
      <c r="J117" s="189" t="str">
        <f>IF(I120=0,"",I117/I120*100)</f>
        <v/>
      </c>
    </row>
    <row r="118" spans="1:10" ht="36.75" customHeight="1" x14ac:dyDescent="0.2">
      <c r="A118" s="178"/>
      <c r="B118" s="183" t="s">
        <v>166</v>
      </c>
      <c r="C118" s="184" t="s">
        <v>167</v>
      </c>
      <c r="D118" s="185"/>
      <c r="E118" s="185"/>
      <c r="F118" s="192" t="s">
        <v>168</v>
      </c>
      <c r="G118" s="193"/>
      <c r="H118" s="193"/>
      <c r="I118" s="193">
        <f>'SO01 01.1 Pol'!G734</f>
        <v>0</v>
      </c>
      <c r="J118" s="189" t="str">
        <f>IF(I120=0,"",I118/I120*100)</f>
        <v/>
      </c>
    </row>
    <row r="119" spans="1:10" ht="36.75" customHeight="1" x14ac:dyDescent="0.2">
      <c r="A119" s="178"/>
      <c r="B119" s="183" t="s">
        <v>169</v>
      </c>
      <c r="C119" s="184" t="s">
        <v>27</v>
      </c>
      <c r="D119" s="185"/>
      <c r="E119" s="185"/>
      <c r="F119" s="192" t="s">
        <v>169</v>
      </c>
      <c r="G119" s="193"/>
      <c r="H119" s="193"/>
      <c r="I119" s="193">
        <f>'00 00.1 Naklady'!G8</f>
        <v>0</v>
      </c>
      <c r="J119" s="189" t="str">
        <f>IF(I120=0,"",I119/I120*100)</f>
        <v/>
      </c>
    </row>
    <row r="120" spans="1:10" ht="25.5" customHeight="1" x14ac:dyDescent="0.2">
      <c r="A120" s="179"/>
      <c r="B120" s="186" t="s">
        <v>1</v>
      </c>
      <c r="C120" s="187"/>
      <c r="D120" s="188"/>
      <c r="E120" s="188"/>
      <c r="F120" s="194"/>
      <c r="G120" s="195"/>
      <c r="H120" s="195"/>
      <c r="I120" s="195">
        <f>SUM(I79:I119)</f>
        <v>0</v>
      </c>
      <c r="J120" s="190">
        <f>SUM(J79:J119)</f>
        <v>0</v>
      </c>
    </row>
    <row r="121" spans="1:10" x14ac:dyDescent="0.2">
      <c r="F121" s="133"/>
      <c r="G121" s="133"/>
      <c r="H121" s="133"/>
      <c r="I121" s="133"/>
      <c r="J121" s="191"/>
    </row>
    <row r="122" spans="1:10" x14ac:dyDescent="0.2">
      <c r="F122" s="133"/>
      <c r="G122" s="133"/>
      <c r="H122" s="133"/>
      <c r="I122" s="133"/>
      <c r="J122" s="191"/>
    </row>
    <row r="123" spans="1:10" x14ac:dyDescent="0.2">
      <c r="F123" s="133"/>
      <c r="G123" s="133"/>
      <c r="H123" s="133"/>
      <c r="I123" s="133"/>
      <c r="J123" s="191"/>
    </row>
  </sheetData>
  <sheetProtection algorithmName="SHA-512" hashValue="QhPtelw6uxlqTMfc1qWJJAwtieYth8yd8Mx5xbOIMZMIrd3vj5UeALD+kyaKbkBAC0PsiJAVmpcGjt0MZEDYqg==" saltValue="4zu77uhMx95oEd+0ZzH1V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5">
    <mergeCell ref="C116:E116"/>
    <mergeCell ref="C117:E117"/>
    <mergeCell ref="C118:E118"/>
    <mergeCell ref="C119:E119"/>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B69:J69"/>
    <mergeCell ref="B70:J70"/>
    <mergeCell ref="B71:J71"/>
    <mergeCell ref="C79:E79"/>
    <mergeCell ref="C80:E80"/>
    <mergeCell ref="B61:J61"/>
    <mergeCell ref="B62:J62"/>
    <mergeCell ref="B63:J63"/>
    <mergeCell ref="B67:J67"/>
    <mergeCell ref="B68:J68"/>
    <mergeCell ref="C49:E49"/>
    <mergeCell ref="C50:E50"/>
    <mergeCell ref="B51:E51"/>
    <mergeCell ref="B59:J59"/>
    <mergeCell ref="B60:J60"/>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TYWVI9T7ttUWsOcRw3ZO4N3CMpt7qBPyzPFvwaB+U9a93bDzJDh/UBNv4Cq3P26WiiOg+edrDFguuz2muLINUw==" saltValue="4TD38KsmBr9HYmfPoiY3j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C724-431C-41A6-BCB0-F87D289B488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171</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174</v>
      </c>
      <c r="C3" s="201" t="s">
        <v>46</v>
      </c>
      <c r="D3" s="199"/>
      <c r="E3" s="199"/>
      <c r="F3" s="199"/>
      <c r="G3" s="200"/>
      <c r="AC3" s="176" t="s">
        <v>175</v>
      </c>
      <c r="AG3" t="s">
        <v>176</v>
      </c>
    </row>
    <row r="4" spans="1:60" ht="24.95" customHeight="1" x14ac:dyDescent="0.2">
      <c r="A4" s="202" t="s">
        <v>9</v>
      </c>
      <c r="B4" s="203" t="s">
        <v>47</v>
      </c>
      <c r="C4" s="204" t="s">
        <v>46</v>
      </c>
      <c r="D4" s="205"/>
      <c r="E4" s="205"/>
      <c r="F4" s="205"/>
      <c r="G4" s="206"/>
      <c r="AG4" t="s">
        <v>177</v>
      </c>
    </row>
    <row r="5" spans="1:60" x14ac:dyDescent="0.2">
      <c r="D5" s="10"/>
    </row>
    <row r="6" spans="1:60" ht="38.25" x14ac:dyDescent="0.2">
      <c r="A6" s="208" t="s">
        <v>178</v>
      </c>
      <c r="B6" s="210" t="s">
        <v>179</v>
      </c>
      <c r="C6" s="210" t="s">
        <v>180</v>
      </c>
      <c r="D6" s="209" t="s">
        <v>181</v>
      </c>
      <c r="E6" s="208" t="s">
        <v>182</v>
      </c>
      <c r="F6" s="207" t="s">
        <v>183</v>
      </c>
      <c r="G6" s="208" t="s">
        <v>29</v>
      </c>
      <c r="H6" s="211" t="s">
        <v>30</v>
      </c>
      <c r="I6" s="211" t="s">
        <v>184</v>
      </c>
      <c r="J6" s="211" t="s">
        <v>31</v>
      </c>
      <c r="K6" s="211" t="s">
        <v>185</v>
      </c>
      <c r="L6" s="211" t="s">
        <v>186</v>
      </c>
      <c r="M6" s="211" t="s">
        <v>187</v>
      </c>
      <c r="N6" s="211" t="s">
        <v>188</v>
      </c>
      <c r="O6" s="211" t="s">
        <v>189</v>
      </c>
      <c r="P6" s="211" t="s">
        <v>190</v>
      </c>
      <c r="Q6" s="211" t="s">
        <v>191</v>
      </c>
      <c r="R6" s="211" t="s">
        <v>192</v>
      </c>
      <c r="S6" s="211" t="s">
        <v>193</v>
      </c>
      <c r="T6" s="211" t="s">
        <v>194</v>
      </c>
      <c r="U6" s="211" t="s">
        <v>195</v>
      </c>
      <c r="V6" s="211" t="s">
        <v>196</v>
      </c>
      <c r="W6" s="211" t="s">
        <v>197</v>
      </c>
      <c r="X6" s="211" t="s">
        <v>198</v>
      </c>
      <c r="Y6" s="211" t="s">
        <v>199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200</v>
      </c>
      <c r="B8" s="227" t="s">
        <v>169</v>
      </c>
      <c r="C8" s="241" t="s">
        <v>27</v>
      </c>
      <c r="D8" s="228"/>
      <c r="E8" s="229"/>
      <c r="F8" s="230"/>
      <c r="G8" s="230">
        <f>SUMIF(AG9:AG12,"&lt;&gt;NOR",G9:G12)</f>
        <v>0</v>
      </c>
      <c r="H8" s="230"/>
      <c r="I8" s="230">
        <f>SUM(I9:I12)</f>
        <v>0</v>
      </c>
      <c r="J8" s="230"/>
      <c r="K8" s="230">
        <f>SUM(K9:K12)</f>
        <v>0</v>
      </c>
      <c r="L8" s="230"/>
      <c r="M8" s="230">
        <f>SUM(M9:M12)</f>
        <v>0</v>
      </c>
      <c r="N8" s="229"/>
      <c r="O8" s="229">
        <f>SUM(O9:O12)</f>
        <v>0</v>
      </c>
      <c r="P8" s="229"/>
      <c r="Q8" s="229">
        <f>SUM(Q9:Q12)</f>
        <v>0</v>
      </c>
      <c r="R8" s="230"/>
      <c r="S8" s="230"/>
      <c r="T8" s="231"/>
      <c r="U8" s="225"/>
      <c r="V8" s="225">
        <f>SUM(V9:V12)</f>
        <v>0</v>
      </c>
      <c r="W8" s="225"/>
      <c r="X8" s="225"/>
      <c r="Y8" s="225"/>
      <c r="AG8" t="s">
        <v>201</v>
      </c>
    </row>
    <row r="9" spans="1:60" outlineLevel="1" x14ac:dyDescent="0.2">
      <c r="A9" s="233">
        <v>1</v>
      </c>
      <c r="B9" s="234" t="s">
        <v>202</v>
      </c>
      <c r="C9" s="242" t="s">
        <v>203</v>
      </c>
      <c r="D9" s="235" t="s">
        <v>204</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205</v>
      </c>
      <c r="T9" s="239" t="s">
        <v>206</v>
      </c>
      <c r="U9" s="223">
        <v>0</v>
      </c>
      <c r="V9" s="223">
        <f>ROUND(E9*U9,2)</f>
        <v>0</v>
      </c>
      <c r="W9" s="223"/>
      <c r="X9" s="223" t="s">
        <v>207</v>
      </c>
      <c r="Y9" s="223" t="s">
        <v>208</v>
      </c>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3" t="s">
        <v>210</v>
      </c>
      <c r="D10" s="240"/>
      <c r="E10" s="240"/>
      <c r="F10" s="240"/>
      <c r="G10" s="240"/>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3">
        <v>2</v>
      </c>
      <c r="B11" s="234" t="s">
        <v>212</v>
      </c>
      <c r="C11" s="242" t="s">
        <v>213</v>
      </c>
      <c r="D11" s="235" t="s">
        <v>204</v>
      </c>
      <c r="E11" s="236">
        <v>1</v>
      </c>
      <c r="F11" s="237"/>
      <c r="G11" s="238">
        <f>ROUND(E11*F11,2)</f>
        <v>0</v>
      </c>
      <c r="H11" s="237"/>
      <c r="I11" s="238">
        <f>ROUND(E11*H11,2)</f>
        <v>0</v>
      </c>
      <c r="J11" s="237"/>
      <c r="K11" s="238">
        <f>ROUND(E11*J11,2)</f>
        <v>0</v>
      </c>
      <c r="L11" s="238">
        <v>21</v>
      </c>
      <c r="M11" s="238">
        <f>G11*(1+L11/100)</f>
        <v>0</v>
      </c>
      <c r="N11" s="236">
        <v>0</v>
      </c>
      <c r="O11" s="236">
        <f>ROUND(E11*N11,2)</f>
        <v>0</v>
      </c>
      <c r="P11" s="236">
        <v>0</v>
      </c>
      <c r="Q11" s="236">
        <f>ROUND(E11*P11,2)</f>
        <v>0</v>
      </c>
      <c r="R11" s="238"/>
      <c r="S11" s="238" t="s">
        <v>205</v>
      </c>
      <c r="T11" s="239" t="s">
        <v>206</v>
      </c>
      <c r="U11" s="223">
        <v>0</v>
      </c>
      <c r="V11" s="223">
        <f>ROUND(E11*U11,2)</f>
        <v>0</v>
      </c>
      <c r="W11" s="223"/>
      <c r="X11" s="223" t="s">
        <v>207</v>
      </c>
      <c r="Y11" s="223" t="s">
        <v>208</v>
      </c>
      <c r="Z11" s="212"/>
      <c r="AA11" s="212"/>
      <c r="AB11" s="212"/>
      <c r="AC11" s="212"/>
      <c r="AD11" s="212"/>
      <c r="AE11" s="212"/>
      <c r="AF11" s="212"/>
      <c r="AG11" s="212" t="s">
        <v>209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3" t="s">
        <v>214</v>
      </c>
      <c r="D12" s="240"/>
      <c r="E12" s="240"/>
      <c r="F12" s="240"/>
      <c r="G12" s="240"/>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211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3"/>
      <c r="B13" s="4"/>
      <c r="C13" s="244"/>
      <c r="D13" s="6"/>
      <c r="E13" s="3"/>
      <c r="F13" s="3"/>
      <c r="G13" s="3"/>
      <c r="H13" s="3"/>
      <c r="I13" s="3"/>
      <c r="J13" s="3"/>
      <c r="K13" s="3"/>
      <c r="L13" s="3"/>
      <c r="M13" s="3"/>
      <c r="N13" s="3"/>
      <c r="O13" s="3"/>
      <c r="P13" s="3"/>
      <c r="Q13" s="3"/>
      <c r="R13" s="3"/>
      <c r="S13" s="3"/>
      <c r="T13" s="3"/>
      <c r="U13" s="3"/>
      <c r="V13" s="3"/>
      <c r="W13" s="3"/>
      <c r="X13" s="3"/>
      <c r="Y13" s="3"/>
      <c r="AE13">
        <v>12</v>
      </c>
      <c r="AF13">
        <v>21</v>
      </c>
      <c r="AG13" t="s">
        <v>186</v>
      </c>
    </row>
    <row r="14" spans="1:60" x14ac:dyDescent="0.2">
      <c r="A14" s="215"/>
      <c r="B14" s="216" t="s">
        <v>29</v>
      </c>
      <c r="C14" s="245"/>
      <c r="D14" s="217"/>
      <c r="E14" s="218"/>
      <c r="F14" s="218"/>
      <c r="G14" s="232">
        <f>G8</f>
        <v>0</v>
      </c>
      <c r="H14" s="3"/>
      <c r="I14" s="3"/>
      <c r="J14" s="3"/>
      <c r="K14" s="3"/>
      <c r="L14" s="3"/>
      <c r="M14" s="3"/>
      <c r="N14" s="3"/>
      <c r="O14" s="3"/>
      <c r="P14" s="3"/>
      <c r="Q14" s="3"/>
      <c r="R14" s="3"/>
      <c r="S14" s="3"/>
      <c r="T14" s="3"/>
      <c r="U14" s="3"/>
      <c r="V14" s="3"/>
      <c r="W14" s="3"/>
      <c r="X14" s="3"/>
      <c r="Y14" s="3"/>
      <c r="AE14">
        <f>SUMIF(L7:L12,AE13,G7:G12)</f>
        <v>0</v>
      </c>
      <c r="AF14">
        <f>SUMIF(L7:L12,AF13,G7:G12)</f>
        <v>0</v>
      </c>
      <c r="AG14" t="s">
        <v>215</v>
      </c>
    </row>
    <row r="15" spans="1:60" x14ac:dyDescent="0.2">
      <c r="C15" s="246"/>
      <c r="D15" s="10"/>
      <c r="AG15" t="s">
        <v>216</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EB3epUWD/CAMtariUDIQ4tAC+xzS9a1gl20DZfZtfWBoFJCre9h+oDITXZyzcApKhQjKBanC3rFbZxUlvKwQ==" saltValue="111ixcvcG9nXLdG07ku9bA==" spinCount="100000" sheet="1" formatRows="0"/>
  <mergeCells count="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366B-89B3-4B09-BA4D-5A504ABEB714}">
  <sheetPr>
    <outlinePr summaryBelow="0"/>
  </sheetPr>
  <dimension ref="A1:BH5000"/>
  <sheetViews>
    <sheetView workbookViewId="0">
      <pane ySplit="7" topLeftCell="A8" activePane="bottomLeft" state="frozen"/>
      <selection pane="bottomLeft" activeCell="C716" sqref="C716:G716"/>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217</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49</v>
      </c>
      <c r="C3" s="201" t="s">
        <v>50</v>
      </c>
      <c r="D3" s="199"/>
      <c r="E3" s="199"/>
      <c r="F3" s="199"/>
      <c r="G3" s="200"/>
      <c r="AC3" s="176" t="s">
        <v>173</v>
      </c>
      <c r="AG3" t="s">
        <v>176</v>
      </c>
    </row>
    <row r="4" spans="1:60" ht="24.95" customHeight="1" x14ac:dyDescent="0.2">
      <c r="A4" s="202" t="s">
        <v>9</v>
      </c>
      <c r="B4" s="203" t="s">
        <v>51</v>
      </c>
      <c r="C4" s="204" t="s">
        <v>52</v>
      </c>
      <c r="D4" s="205"/>
      <c r="E4" s="205"/>
      <c r="F4" s="205"/>
      <c r="G4" s="206"/>
      <c r="AG4" t="s">
        <v>177</v>
      </c>
    </row>
    <row r="5" spans="1:60" x14ac:dyDescent="0.2">
      <c r="D5" s="10"/>
    </row>
    <row r="6" spans="1:60" ht="38.25" x14ac:dyDescent="0.2">
      <c r="A6" s="208" t="s">
        <v>178</v>
      </c>
      <c r="B6" s="210" t="s">
        <v>179</v>
      </c>
      <c r="C6" s="210" t="s">
        <v>180</v>
      </c>
      <c r="D6" s="209" t="s">
        <v>181</v>
      </c>
      <c r="E6" s="208" t="s">
        <v>182</v>
      </c>
      <c r="F6" s="207" t="s">
        <v>183</v>
      </c>
      <c r="G6" s="208" t="s">
        <v>29</v>
      </c>
      <c r="H6" s="211" t="s">
        <v>30</v>
      </c>
      <c r="I6" s="211" t="s">
        <v>184</v>
      </c>
      <c r="J6" s="211" t="s">
        <v>31</v>
      </c>
      <c r="K6" s="211" t="s">
        <v>185</v>
      </c>
      <c r="L6" s="211" t="s">
        <v>186</v>
      </c>
      <c r="M6" s="211" t="s">
        <v>187</v>
      </c>
      <c r="N6" s="211" t="s">
        <v>188</v>
      </c>
      <c r="O6" s="211" t="s">
        <v>189</v>
      </c>
      <c r="P6" s="211" t="s">
        <v>190</v>
      </c>
      <c r="Q6" s="211" t="s">
        <v>191</v>
      </c>
      <c r="R6" s="211" t="s">
        <v>192</v>
      </c>
      <c r="S6" s="211" t="s">
        <v>193</v>
      </c>
      <c r="T6" s="211" t="s">
        <v>194</v>
      </c>
      <c r="U6" s="211" t="s">
        <v>195</v>
      </c>
      <c r="V6" s="211" t="s">
        <v>196</v>
      </c>
      <c r="W6" s="211" t="s">
        <v>197</v>
      </c>
      <c r="X6" s="211" t="s">
        <v>198</v>
      </c>
      <c r="Y6" s="211" t="s">
        <v>199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200</v>
      </c>
      <c r="B8" s="227" t="s">
        <v>99</v>
      </c>
      <c r="C8" s="241" t="s">
        <v>100</v>
      </c>
      <c r="D8" s="228"/>
      <c r="E8" s="229"/>
      <c r="F8" s="230"/>
      <c r="G8" s="230">
        <f>SUMIF(AG9:AG53,"&lt;&gt;NOR",G9:G53)</f>
        <v>0</v>
      </c>
      <c r="H8" s="230"/>
      <c r="I8" s="230">
        <f>SUM(I9:I53)</f>
        <v>0</v>
      </c>
      <c r="J8" s="230"/>
      <c r="K8" s="230">
        <f>SUM(K9:K53)</f>
        <v>0</v>
      </c>
      <c r="L8" s="230"/>
      <c r="M8" s="230">
        <f>SUM(M9:M53)</f>
        <v>0</v>
      </c>
      <c r="N8" s="229"/>
      <c r="O8" s="229">
        <f>SUM(O9:O53)</f>
        <v>6.04</v>
      </c>
      <c r="P8" s="229"/>
      <c r="Q8" s="229">
        <f>SUM(Q9:Q53)</f>
        <v>0</v>
      </c>
      <c r="R8" s="230"/>
      <c r="S8" s="230"/>
      <c r="T8" s="231"/>
      <c r="U8" s="225"/>
      <c r="V8" s="225">
        <f>SUM(V9:V53)</f>
        <v>215.03</v>
      </c>
      <c r="W8" s="225"/>
      <c r="X8" s="225"/>
      <c r="Y8" s="225"/>
      <c r="AG8" t="s">
        <v>201</v>
      </c>
    </row>
    <row r="9" spans="1:60" ht="33.75" outlineLevel="1" x14ac:dyDescent="0.2">
      <c r="A9" s="233">
        <v>1</v>
      </c>
      <c r="B9" s="234" t="s">
        <v>218</v>
      </c>
      <c r="C9" s="242" t="s">
        <v>219</v>
      </c>
      <c r="D9" s="235" t="s">
        <v>220</v>
      </c>
      <c r="E9" s="236">
        <v>7.74</v>
      </c>
      <c r="F9" s="237"/>
      <c r="G9" s="238">
        <f>ROUND(E9*F9,2)</f>
        <v>0</v>
      </c>
      <c r="H9" s="237"/>
      <c r="I9" s="238">
        <f>ROUND(E9*H9,2)</f>
        <v>0</v>
      </c>
      <c r="J9" s="237"/>
      <c r="K9" s="238">
        <f>ROUND(E9*J9,2)</f>
        <v>0</v>
      </c>
      <c r="L9" s="238">
        <v>21</v>
      </c>
      <c r="M9" s="238">
        <f>G9*(1+L9/100)</f>
        <v>0</v>
      </c>
      <c r="N9" s="236">
        <v>2.5420000000000002E-2</v>
      </c>
      <c r="O9" s="236">
        <f>ROUND(E9*N9,2)</f>
        <v>0.2</v>
      </c>
      <c r="P9" s="236">
        <v>0</v>
      </c>
      <c r="Q9" s="236">
        <f>ROUND(E9*P9,2)</f>
        <v>0</v>
      </c>
      <c r="R9" s="238" t="s">
        <v>221</v>
      </c>
      <c r="S9" s="238" t="s">
        <v>205</v>
      </c>
      <c r="T9" s="239" t="s">
        <v>222</v>
      </c>
      <c r="U9" s="223">
        <v>1.2250000000000001</v>
      </c>
      <c r="V9" s="223">
        <f>ROUND(E9*U9,2)</f>
        <v>9.48</v>
      </c>
      <c r="W9" s="223"/>
      <c r="X9" s="223" t="s">
        <v>223</v>
      </c>
      <c r="Y9" s="223" t="s">
        <v>208</v>
      </c>
      <c r="Z9" s="212"/>
      <c r="AA9" s="212"/>
      <c r="AB9" s="212"/>
      <c r="AC9" s="212"/>
      <c r="AD9" s="212"/>
      <c r="AE9" s="212"/>
      <c r="AF9" s="212"/>
      <c r="AG9" s="212" t="s">
        <v>224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65" t="s">
        <v>225</v>
      </c>
      <c r="D10" s="254"/>
      <c r="E10" s="254"/>
      <c r="F10" s="254"/>
      <c r="G10" s="254"/>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226</v>
      </c>
      <c r="AH10" s="212"/>
      <c r="AI10" s="212"/>
      <c r="AJ10" s="212"/>
      <c r="AK10" s="212"/>
      <c r="AL10" s="212"/>
      <c r="AM10" s="212"/>
      <c r="AN10" s="212"/>
      <c r="AO10" s="212"/>
      <c r="AP10" s="212"/>
      <c r="AQ10" s="212"/>
      <c r="AR10" s="212"/>
      <c r="AS10" s="212"/>
      <c r="AT10" s="212"/>
      <c r="AU10" s="212"/>
      <c r="AV10" s="212"/>
      <c r="AW10" s="212"/>
      <c r="AX10" s="212"/>
      <c r="AY10" s="212"/>
      <c r="AZ10" s="212"/>
      <c r="BA10" s="253" t="str">
        <f>C10</f>
        <v>zřízení nosné konstrukce příčky, vložení tepelné izolace tl. do 5 cm, montáž desek, tmelení spár Q2 a úprava rohů. Včetně dodávek materiálu.</v>
      </c>
      <c r="BB10" s="212"/>
      <c r="BC10" s="212"/>
      <c r="BD10" s="212"/>
      <c r="BE10" s="212"/>
      <c r="BF10" s="212"/>
      <c r="BG10" s="212"/>
      <c r="BH10" s="212"/>
    </row>
    <row r="11" spans="1:60" outlineLevel="2" x14ac:dyDescent="0.2">
      <c r="A11" s="219"/>
      <c r="B11" s="220"/>
      <c r="C11" s="266" t="s">
        <v>227</v>
      </c>
      <c r="D11" s="247"/>
      <c r="E11" s="248">
        <v>2.58</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228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6" t="s">
        <v>229</v>
      </c>
      <c r="D12" s="247"/>
      <c r="E12" s="248">
        <v>5.16</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228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1" x14ac:dyDescent="0.2">
      <c r="A13" s="233">
        <v>2</v>
      </c>
      <c r="B13" s="234" t="s">
        <v>230</v>
      </c>
      <c r="C13" s="242" t="s">
        <v>231</v>
      </c>
      <c r="D13" s="235" t="s">
        <v>220</v>
      </c>
      <c r="E13" s="236">
        <v>101.721</v>
      </c>
      <c r="F13" s="237"/>
      <c r="G13" s="238">
        <f>ROUND(E13*F13,2)</f>
        <v>0</v>
      </c>
      <c r="H13" s="237"/>
      <c r="I13" s="238">
        <f>ROUND(E13*H13,2)</f>
        <v>0</v>
      </c>
      <c r="J13" s="237"/>
      <c r="K13" s="238">
        <f>ROUND(E13*J13,2)</f>
        <v>0</v>
      </c>
      <c r="L13" s="238">
        <v>21</v>
      </c>
      <c r="M13" s="238">
        <f>G13*(1+L13/100)</f>
        <v>0</v>
      </c>
      <c r="N13" s="236">
        <v>2.58E-2</v>
      </c>
      <c r="O13" s="236">
        <f>ROUND(E13*N13,2)</f>
        <v>2.62</v>
      </c>
      <c r="P13" s="236">
        <v>0</v>
      </c>
      <c r="Q13" s="236">
        <f>ROUND(E13*P13,2)</f>
        <v>0</v>
      </c>
      <c r="R13" s="238" t="s">
        <v>221</v>
      </c>
      <c r="S13" s="238" t="s">
        <v>205</v>
      </c>
      <c r="T13" s="239" t="s">
        <v>222</v>
      </c>
      <c r="U13" s="223">
        <v>1.252</v>
      </c>
      <c r="V13" s="223">
        <f>ROUND(E13*U13,2)</f>
        <v>127.35</v>
      </c>
      <c r="W13" s="223"/>
      <c r="X13" s="223" t="s">
        <v>223</v>
      </c>
      <c r="Y13" s="223" t="s">
        <v>208</v>
      </c>
      <c r="Z13" s="212"/>
      <c r="AA13" s="212"/>
      <c r="AB13" s="212"/>
      <c r="AC13" s="212"/>
      <c r="AD13" s="212"/>
      <c r="AE13" s="212"/>
      <c r="AF13" s="212"/>
      <c r="AG13" s="212" t="s">
        <v>224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2" x14ac:dyDescent="0.2">
      <c r="A14" s="219"/>
      <c r="B14" s="220"/>
      <c r="C14" s="265" t="s">
        <v>225</v>
      </c>
      <c r="D14" s="254"/>
      <c r="E14" s="254"/>
      <c r="F14" s="254"/>
      <c r="G14" s="254"/>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226</v>
      </c>
      <c r="AH14" s="212"/>
      <c r="AI14" s="212"/>
      <c r="AJ14" s="212"/>
      <c r="AK14" s="212"/>
      <c r="AL14" s="212"/>
      <c r="AM14" s="212"/>
      <c r="AN14" s="212"/>
      <c r="AO14" s="212"/>
      <c r="AP14" s="212"/>
      <c r="AQ14" s="212"/>
      <c r="AR14" s="212"/>
      <c r="AS14" s="212"/>
      <c r="AT14" s="212"/>
      <c r="AU14" s="212"/>
      <c r="AV14" s="212"/>
      <c r="AW14" s="212"/>
      <c r="AX14" s="212"/>
      <c r="AY14" s="212"/>
      <c r="AZ14" s="212"/>
      <c r="BA14" s="253" t="str">
        <f>C14</f>
        <v>zřízení nosné konstrukce příčky, vložení tepelné izolace tl. do 5 cm, montáž desek, tmelení spár Q2 a úprava rohů. Včetně dodávek materiálu.</v>
      </c>
      <c r="BB14" s="212"/>
      <c r="BC14" s="212"/>
      <c r="BD14" s="212"/>
      <c r="BE14" s="212"/>
      <c r="BF14" s="212"/>
      <c r="BG14" s="212"/>
      <c r="BH14" s="212"/>
    </row>
    <row r="15" spans="1:60" outlineLevel="2" x14ac:dyDescent="0.2">
      <c r="A15" s="219"/>
      <c r="B15" s="220"/>
      <c r="C15" s="266" t="s">
        <v>232</v>
      </c>
      <c r="D15" s="247"/>
      <c r="E15" s="248">
        <v>15.11</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228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66" t="s">
        <v>233</v>
      </c>
      <c r="D16" s="247"/>
      <c r="E16" s="248">
        <v>0.92</v>
      </c>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228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66" t="s">
        <v>234</v>
      </c>
      <c r="D17" s="247"/>
      <c r="E17" s="248">
        <v>16.48</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228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66" t="s">
        <v>235</v>
      </c>
      <c r="D18" s="247"/>
      <c r="E18" s="248">
        <v>19.8</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228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66" t="s">
        <v>236</v>
      </c>
      <c r="D19" s="247"/>
      <c r="E19" s="248">
        <v>13.37</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228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66" t="s">
        <v>237</v>
      </c>
      <c r="D20" s="247"/>
      <c r="E20" s="248">
        <v>11.47</v>
      </c>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228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66" t="s">
        <v>238</v>
      </c>
      <c r="D21" s="247"/>
      <c r="E21" s="248">
        <v>17.46</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228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66" t="s">
        <v>239</v>
      </c>
      <c r="D22" s="247"/>
      <c r="E22" s="248">
        <v>4.6500000000000004</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228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66" t="s">
        <v>240</v>
      </c>
      <c r="D23" s="247"/>
      <c r="E23" s="248">
        <v>2.48</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228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33">
        <v>3</v>
      </c>
      <c r="B24" s="234" t="s">
        <v>241</v>
      </c>
      <c r="C24" s="242" t="s">
        <v>242</v>
      </c>
      <c r="D24" s="235" t="s">
        <v>220</v>
      </c>
      <c r="E24" s="236">
        <v>31.5885</v>
      </c>
      <c r="F24" s="237"/>
      <c r="G24" s="238">
        <f>ROUND(E24*F24,2)</f>
        <v>0</v>
      </c>
      <c r="H24" s="237"/>
      <c r="I24" s="238">
        <f>ROUND(E24*H24,2)</f>
        <v>0</v>
      </c>
      <c r="J24" s="237"/>
      <c r="K24" s="238">
        <f>ROUND(E24*J24,2)</f>
        <v>0</v>
      </c>
      <c r="L24" s="238">
        <v>21</v>
      </c>
      <c r="M24" s="238">
        <f>G24*(1+L24/100)</f>
        <v>0</v>
      </c>
      <c r="N24" s="236">
        <v>2.58E-2</v>
      </c>
      <c r="O24" s="236">
        <f>ROUND(E24*N24,2)</f>
        <v>0.81</v>
      </c>
      <c r="P24" s="236">
        <v>0</v>
      </c>
      <c r="Q24" s="236">
        <f>ROUND(E24*P24,2)</f>
        <v>0</v>
      </c>
      <c r="R24" s="238" t="s">
        <v>221</v>
      </c>
      <c r="S24" s="238" t="s">
        <v>205</v>
      </c>
      <c r="T24" s="239" t="s">
        <v>222</v>
      </c>
      <c r="U24" s="223">
        <v>1.252</v>
      </c>
      <c r="V24" s="223">
        <f>ROUND(E24*U24,2)</f>
        <v>39.549999999999997</v>
      </c>
      <c r="W24" s="223"/>
      <c r="X24" s="223" t="s">
        <v>223</v>
      </c>
      <c r="Y24" s="223" t="s">
        <v>208</v>
      </c>
      <c r="Z24" s="212"/>
      <c r="AA24" s="212"/>
      <c r="AB24" s="212"/>
      <c r="AC24" s="212"/>
      <c r="AD24" s="212"/>
      <c r="AE24" s="212"/>
      <c r="AF24" s="212"/>
      <c r="AG24" s="212" t="s">
        <v>224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2" x14ac:dyDescent="0.2">
      <c r="A25" s="219"/>
      <c r="B25" s="220"/>
      <c r="C25" s="265" t="s">
        <v>225</v>
      </c>
      <c r="D25" s="254"/>
      <c r="E25" s="254"/>
      <c r="F25" s="254"/>
      <c r="G25" s="254"/>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226</v>
      </c>
      <c r="AH25" s="212"/>
      <c r="AI25" s="212"/>
      <c r="AJ25" s="212"/>
      <c r="AK25" s="212"/>
      <c r="AL25" s="212"/>
      <c r="AM25" s="212"/>
      <c r="AN25" s="212"/>
      <c r="AO25" s="212"/>
      <c r="AP25" s="212"/>
      <c r="AQ25" s="212"/>
      <c r="AR25" s="212"/>
      <c r="AS25" s="212"/>
      <c r="AT25" s="212"/>
      <c r="AU25" s="212"/>
      <c r="AV25" s="212"/>
      <c r="AW25" s="212"/>
      <c r="AX25" s="212"/>
      <c r="AY25" s="212"/>
      <c r="AZ25" s="212"/>
      <c r="BA25" s="253" t="str">
        <f>C25</f>
        <v>zřízení nosné konstrukce příčky, vložení tepelné izolace tl. do 5 cm, montáž desek, tmelení spár Q2 a úprava rohů. Včetně dodávek materiálu.</v>
      </c>
      <c r="BB25" s="212"/>
      <c r="BC25" s="212"/>
      <c r="BD25" s="212"/>
      <c r="BE25" s="212"/>
      <c r="BF25" s="212"/>
      <c r="BG25" s="212"/>
      <c r="BH25" s="212"/>
    </row>
    <row r="26" spans="1:60" outlineLevel="2" x14ac:dyDescent="0.2">
      <c r="A26" s="219"/>
      <c r="B26" s="220"/>
      <c r="C26" s="266" t="s">
        <v>243</v>
      </c>
      <c r="D26" s="247"/>
      <c r="E26" s="248">
        <v>17.04</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228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66" t="s">
        <v>244</v>
      </c>
      <c r="D27" s="247"/>
      <c r="E27" s="248">
        <v>14.55</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228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33.75" outlineLevel="1" x14ac:dyDescent="0.2">
      <c r="A28" s="233">
        <v>4</v>
      </c>
      <c r="B28" s="234" t="s">
        <v>245</v>
      </c>
      <c r="C28" s="242" t="s">
        <v>246</v>
      </c>
      <c r="D28" s="235" t="s">
        <v>220</v>
      </c>
      <c r="E28" s="236">
        <v>33.524999999999999</v>
      </c>
      <c r="F28" s="237"/>
      <c r="G28" s="238">
        <f>ROUND(E28*F28,2)</f>
        <v>0</v>
      </c>
      <c r="H28" s="237"/>
      <c r="I28" s="238">
        <f>ROUND(E28*H28,2)</f>
        <v>0</v>
      </c>
      <c r="J28" s="237"/>
      <c r="K28" s="238">
        <f>ROUND(E28*J28,2)</f>
        <v>0</v>
      </c>
      <c r="L28" s="238">
        <v>21</v>
      </c>
      <c r="M28" s="238">
        <f>G28*(1+L28/100)</f>
        <v>0</v>
      </c>
      <c r="N28" s="236">
        <v>1.5970000000000002E-2</v>
      </c>
      <c r="O28" s="236">
        <f>ROUND(E28*N28,2)</f>
        <v>0.54</v>
      </c>
      <c r="P28" s="236">
        <v>0</v>
      </c>
      <c r="Q28" s="236">
        <f>ROUND(E28*P28,2)</f>
        <v>0</v>
      </c>
      <c r="R28" s="238" t="s">
        <v>221</v>
      </c>
      <c r="S28" s="238" t="s">
        <v>205</v>
      </c>
      <c r="T28" s="239" t="s">
        <v>222</v>
      </c>
      <c r="U28" s="223">
        <v>0.69899999999999995</v>
      </c>
      <c r="V28" s="223">
        <f>ROUND(E28*U28,2)</f>
        <v>23.43</v>
      </c>
      <c r="W28" s="223"/>
      <c r="X28" s="223" t="s">
        <v>223</v>
      </c>
      <c r="Y28" s="223" t="s">
        <v>208</v>
      </c>
      <c r="Z28" s="212"/>
      <c r="AA28" s="212"/>
      <c r="AB28" s="212"/>
      <c r="AC28" s="212"/>
      <c r="AD28" s="212"/>
      <c r="AE28" s="212"/>
      <c r="AF28" s="212"/>
      <c r="AG28" s="212" t="s">
        <v>224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43" t="s">
        <v>247</v>
      </c>
      <c r="D29" s="240"/>
      <c r="E29" s="240"/>
      <c r="F29" s="240"/>
      <c r="G29" s="240"/>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211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6" t="s">
        <v>248</v>
      </c>
      <c r="D30" s="247"/>
      <c r="E30" s="248"/>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228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66" t="s">
        <v>249</v>
      </c>
      <c r="D31" s="247"/>
      <c r="E31" s="248">
        <v>4.72</v>
      </c>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228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66" t="s">
        <v>250</v>
      </c>
      <c r="D32" s="247"/>
      <c r="E32" s="248">
        <v>3.9</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228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66" t="s">
        <v>251</v>
      </c>
      <c r="D33" s="247"/>
      <c r="E33" s="248">
        <v>10.8</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228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66" t="s">
        <v>252</v>
      </c>
      <c r="D34" s="247"/>
      <c r="E34" s="248">
        <v>2.7</v>
      </c>
      <c r="F34" s="223"/>
      <c r="G34" s="22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228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66" t="s">
        <v>253</v>
      </c>
      <c r="D35" s="247"/>
      <c r="E35" s="248">
        <v>6</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228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6" t="s">
        <v>254</v>
      </c>
      <c r="D36" s="247"/>
      <c r="E36" s="248">
        <v>5.4</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228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45" outlineLevel="1" x14ac:dyDescent="0.2">
      <c r="A37" s="233">
        <v>5</v>
      </c>
      <c r="B37" s="234" t="s">
        <v>255</v>
      </c>
      <c r="C37" s="242" t="s">
        <v>256</v>
      </c>
      <c r="D37" s="235" t="s">
        <v>220</v>
      </c>
      <c r="E37" s="236">
        <v>9.7349999999999994</v>
      </c>
      <c r="F37" s="237"/>
      <c r="G37" s="238">
        <f>ROUND(E37*F37,2)</f>
        <v>0</v>
      </c>
      <c r="H37" s="237"/>
      <c r="I37" s="238">
        <f>ROUND(E37*H37,2)</f>
        <v>0</v>
      </c>
      <c r="J37" s="237"/>
      <c r="K37" s="238">
        <f>ROUND(E37*J37,2)</f>
        <v>0</v>
      </c>
      <c r="L37" s="238">
        <v>21</v>
      </c>
      <c r="M37" s="238">
        <f>G37*(1+L37/100)</f>
        <v>0</v>
      </c>
      <c r="N37" s="236">
        <v>2.2349999999999998E-2</v>
      </c>
      <c r="O37" s="236">
        <f>ROUND(E37*N37,2)</f>
        <v>0.22</v>
      </c>
      <c r="P37" s="236">
        <v>0</v>
      </c>
      <c r="Q37" s="236">
        <f>ROUND(E37*P37,2)</f>
        <v>0</v>
      </c>
      <c r="R37" s="238" t="s">
        <v>221</v>
      </c>
      <c r="S37" s="238" t="s">
        <v>205</v>
      </c>
      <c r="T37" s="239" t="s">
        <v>222</v>
      </c>
      <c r="U37" s="223">
        <v>0.83848999999999996</v>
      </c>
      <c r="V37" s="223">
        <f>ROUND(E37*U37,2)</f>
        <v>8.16</v>
      </c>
      <c r="W37" s="223"/>
      <c r="X37" s="223" t="s">
        <v>223</v>
      </c>
      <c r="Y37" s="223" t="s">
        <v>208</v>
      </c>
      <c r="Z37" s="212"/>
      <c r="AA37" s="212"/>
      <c r="AB37" s="212"/>
      <c r="AC37" s="212"/>
      <c r="AD37" s="212"/>
      <c r="AE37" s="212"/>
      <c r="AF37" s="212"/>
      <c r="AG37" s="212" t="s">
        <v>224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3" t="s">
        <v>791</v>
      </c>
      <c r="D38" s="240"/>
      <c r="E38" s="240"/>
      <c r="F38" s="240"/>
      <c r="G38" s="240"/>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211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67" t="s">
        <v>257</v>
      </c>
      <c r="D39" s="255"/>
      <c r="E39" s="255"/>
      <c r="F39" s="255"/>
      <c r="G39" s="255"/>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211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7" t="s">
        <v>258</v>
      </c>
      <c r="D40" s="255"/>
      <c r="E40" s="255"/>
      <c r="F40" s="255"/>
      <c r="G40" s="255"/>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211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7" t="s">
        <v>259</v>
      </c>
      <c r="D41" s="255"/>
      <c r="E41" s="255"/>
      <c r="F41" s="255"/>
      <c r="G41" s="255"/>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211</v>
      </c>
      <c r="AH41" s="212"/>
      <c r="AI41" s="212"/>
      <c r="AJ41" s="212"/>
      <c r="AK41" s="212"/>
      <c r="AL41" s="212"/>
      <c r="AM41" s="212"/>
      <c r="AN41" s="212"/>
      <c r="AO41" s="212"/>
      <c r="AP41" s="212"/>
      <c r="AQ41" s="212"/>
      <c r="AR41" s="212"/>
      <c r="AS41" s="212"/>
      <c r="AT41" s="212"/>
      <c r="AU41" s="212"/>
      <c r="AV41" s="212"/>
      <c r="AW41" s="212"/>
      <c r="AX41" s="212"/>
      <c r="AY41" s="212"/>
      <c r="AZ41" s="212"/>
      <c r="BA41" s="253" t="str">
        <f>C41</f>
        <v>- standardního tmelení Q2, to je: základní tmelení Q1+ dodatečné tmelení (tmelení najemno) a případné přebroušení.</v>
      </c>
      <c r="BB41" s="212"/>
      <c r="BC41" s="212"/>
      <c r="BD41" s="212"/>
      <c r="BE41" s="212"/>
      <c r="BF41" s="212"/>
      <c r="BG41" s="212"/>
      <c r="BH41" s="212"/>
    </row>
    <row r="42" spans="1:60" outlineLevel="2" x14ac:dyDescent="0.2">
      <c r="A42" s="219"/>
      <c r="B42" s="220"/>
      <c r="C42" s="266" t="s">
        <v>260</v>
      </c>
      <c r="D42" s="247"/>
      <c r="E42" s="248">
        <v>9.73</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228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33.75" outlineLevel="1" x14ac:dyDescent="0.2">
      <c r="A43" s="233">
        <v>6</v>
      </c>
      <c r="B43" s="234" t="s">
        <v>261</v>
      </c>
      <c r="C43" s="242" t="s">
        <v>262</v>
      </c>
      <c r="D43" s="235" t="s">
        <v>263</v>
      </c>
      <c r="E43" s="236">
        <v>3.3</v>
      </c>
      <c r="F43" s="237"/>
      <c r="G43" s="238">
        <f>ROUND(E43*F43,2)</f>
        <v>0</v>
      </c>
      <c r="H43" s="237"/>
      <c r="I43" s="238">
        <f>ROUND(E43*H43,2)</f>
        <v>0</v>
      </c>
      <c r="J43" s="237"/>
      <c r="K43" s="238">
        <f>ROUND(E43*J43,2)</f>
        <v>0</v>
      </c>
      <c r="L43" s="238">
        <v>21</v>
      </c>
      <c r="M43" s="238">
        <f>G43*(1+L43/100)</f>
        <v>0</v>
      </c>
      <c r="N43" s="236">
        <v>1.7160000000000002E-2</v>
      </c>
      <c r="O43" s="236">
        <f>ROUND(E43*N43,2)</f>
        <v>0.06</v>
      </c>
      <c r="P43" s="236">
        <v>0</v>
      </c>
      <c r="Q43" s="236">
        <f>ROUND(E43*P43,2)</f>
        <v>0</v>
      </c>
      <c r="R43" s="238" t="s">
        <v>221</v>
      </c>
      <c r="S43" s="238" t="s">
        <v>205</v>
      </c>
      <c r="T43" s="239" t="s">
        <v>222</v>
      </c>
      <c r="U43" s="223">
        <v>2.1379999999999999</v>
      </c>
      <c r="V43" s="223">
        <f>ROUND(E43*U43,2)</f>
        <v>7.06</v>
      </c>
      <c r="W43" s="223"/>
      <c r="X43" s="223" t="s">
        <v>223</v>
      </c>
      <c r="Y43" s="223" t="s">
        <v>208</v>
      </c>
      <c r="Z43" s="212"/>
      <c r="AA43" s="212"/>
      <c r="AB43" s="212"/>
      <c r="AC43" s="212"/>
      <c r="AD43" s="212"/>
      <c r="AE43" s="212"/>
      <c r="AF43" s="212"/>
      <c r="AG43" s="212" t="s">
        <v>224</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6" t="s">
        <v>264</v>
      </c>
      <c r="D44" s="247"/>
      <c r="E44" s="248">
        <v>3.3</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228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3">
        <v>7</v>
      </c>
      <c r="B45" s="234" t="s">
        <v>265</v>
      </c>
      <c r="C45" s="242" t="s">
        <v>266</v>
      </c>
      <c r="D45" s="235" t="s">
        <v>220</v>
      </c>
      <c r="E45" s="236">
        <v>35.31</v>
      </c>
      <c r="F45" s="237"/>
      <c r="G45" s="238">
        <f>ROUND(E45*F45,2)</f>
        <v>0</v>
      </c>
      <c r="H45" s="237"/>
      <c r="I45" s="238">
        <f>ROUND(E45*H45,2)</f>
        <v>0</v>
      </c>
      <c r="J45" s="237"/>
      <c r="K45" s="238">
        <f>ROUND(E45*J45,2)</f>
        <v>0</v>
      </c>
      <c r="L45" s="238">
        <v>21</v>
      </c>
      <c r="M45" s="238">
        <f>G45*(1+L45/100)</f>
        <v>0</v>
      </c>
      <c r="N45" s="236">
        <v>4.4229999999999998E-2</v>
      </c>
      <c r="O45" s="236">
        <f>ROUND(E45*N45,2)</f>
        <v>1.56</v>
      </c>
      <c r="P45" s="236">
        <v>0</v>
      </c>
      <c r="Q45" s="236">
        <f>ROUND(E45*P45,2)</f>
        <v>0</v>
      </c>
      <c r="R45" s="238"/>
      <c r="S45" s="238" t="s">
        <v>267</v>
      </c>
      <c r="T45" s="239" t="s">
        <v>206</v>
      </c>
      <c r="U45" s="223">
        <v>0</v>
      </c>
      <c r="V45" s="223">
        <f>ROUND(E45*U45,2)</f>
        <v>0</v>
      </c>
      <c r="W45" s="223"/>
      <c r="X45" s="223" t="s">
        <v>223</v>
      </c>
      <c r="Y45" s="223" t="s">
        <v>208</v>
      </c>
      <c r="Z45" s="212"/>
      <c r="AA45" s="212"/>
      <c r="AB45" s="212"/>
      <c r="AC45" s="212"/>
      <c r="AD45" s="212"/>
      <c r="AE45" s="212"/>
      <c r="AF45" s="212"/>
      <c r="AG45" s="212" t="s">
        <v>224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6" t="s">
        <v>268</v>
      </c>
      <c r="D46" s="247"/>
      <c r="E46" s="248">
        <v>19.3</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228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66" t="s">
        <v>269</v>
      </c>
      <c r="D47" s="247"/>
      <c r="E47" s="248">
        <v>16</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228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3">
        <v>8</v>
      </c>
      <c r="B48" s="234" t="s">
        <v>270</v>
      </c>
      <c r="C48" s="242" t="s">
        <v>271</v>
      </c>
      <c r="D48" s="235" t="s">
        <v>220</v>
      </c>
      <c r="E48" s="236">
        <v>1.26</v>
      </c>
      <c r="F48" s="237"/>
      <c r="G48" s="238">
        <f>ROUND(E48*F48,2)</f>
        <v>0</v>
      </c>
      <c r="H48" s="237"/>
      <c r="I48" s="238">
        <f>ROUND(E48*H48,2)</f>
        <v>0</v>
      </c>
      <c r="J48" s="237"/>
      <c r="K48" s="238">
        <f>ROUND(E48*J48,2)</f>
        <v>0</v>
      </c>
      <c r="L48" s="238">
        <v>21</v>
      </c>
      <c r="M48" s="238">
        <f>G48*(1+L48/100)</f>
        <v>0</v>
      </c>
      <c r="N48" s="236">
        <v>2.265E-2</v>
      </c>
      <c r="O48" s="236">
        <f>ROUND(E48*N48,2)</f>
        <v>0.03</v>
      </c>
      <c r="P48" s="236">
        <v>0</v>
      </c>
      <c r="Q48" s="236">
        <f>ROUND(E48*P48,2)</f>
        <v>0</v>
      </c>
      <c r="R48" s="238"/>
      <c r="S48" s="238" t="s">
        <v>267</v>
      </c>
      <c r="T48" s="239" t="s">
        <v>206</v>
      </c>
      <c r="U48" s="223">
        <v>0</v>
      </c>
      <c r="V48" s="223">
        <f>ROUND(E48*U48,2)</f>
        <v>0</v>
      </c>
      <c r="W48" s="223"/>
      <c r="X48" s="223" t="s">
        <v>223</v>
      </c>
      <c r="Y48" s="223" t="s">
        <v>208</v>
      </c>
      <c r="Z48" s="212"/>
      <c r="AA48" s="212"/>
      <c r="AB48" s="212"/>
      <c r="AC48" s="212"/>
      <c r="AD48" s="212"/>
      <c r="AE48" s="212"/>
      <c r="AF48" s="212"/>
      <c r="AG48" s="212" t="s">
        <v>224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3" t="s">
        <v>791</v>
      </c>
      <c r="D49" s="240"/>
      <c r="E49" s="240"/>
      <c r="F49" s="240"/>
      <c r="G49" s="240"/>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211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67" t="s">
        <v>257</v>
      </c>
      <c r="D50" s="255"/>
      <c r="E50" s="255"/>
      <c r="F50" s="255"/>
      <c r="G50" s="255"/>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211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67" t="s">
        <v>258</v>
      </c>
      <c r="D51" s="255"/>
      <c r="E51" s="255"/>
      <c r="F51" s="255"/>
      <c r="G51" s="255"/>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211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7" t="s">
        <v>259</v>
      </c>
      <c r="D52" s="255"/>
      <c r="E52" s="255"/>
      <c r="F52" s="255"/>
      <c r="G52" s="255"/>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211</v>
      </c>
      <c r="AH52" s="212"/>
      <c r="AI52" s="212"/>
      <c r="AJ52" s="212"/>
      <c r="AK52" s="212"/>
      <c r="AL52" s="212"/>
      <c r="AM52" s="212"/>
      <c r="AN52" s="212"/>
      <c r="AO52" s="212"/>
      <c r="AP52" s="212"/>
      <c r="AQ52" s="212"/>
      <c r="AR52" s="212"/>
      <c r="AS52" s="212"/>
      <c r="AT52" s="212"/>
      <c r="AU52" s="212"/>
      <c r="AV52" s="212"/>
      <c r="AW52" s="212"/>
      <c r="AX52" s="212"/>
      <c r="AY52" s="212"/>
      <c r="AZ52" s="212"/>
      <c r="BA52" s="253" t="str">
        <f>C52</f>
        <v>- standardního tmelení Q2, to je: základní tmelení Q1+ dodatečné tmelení (tmelení najemno) a případné přebroušení.</v>
      </c>
      <c r="BB52" s="212"/>
      <c r="BC52" s="212"/>
      <c r="BD52" s="212"/>
      <c r="BE52" s="212"/>
      <c r="BF52" s="212"/>
      <c r="BG52" s="212"/>
      <c r="BH52" s="212"/>
    </row>
    <row r="53" spans="1:60" outlineLevel="2" x14ac:dyDescent="0.2">
      <c r="A53" s="219"/>
      <c r="B53" s="220"/>
      <c r="C53" s="266" t="s">
        <v>272</v>
      </c>
      <c r="D53" s="247"/>
      <c r="E53" s="248">
        <v>1.26</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228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226" t="s">
        <v>200</v>
      </c>
      <c r="B54" s="227" t="s">
        <v>103</v>
      </c>
      <c r="C54" s="241" t="s">
        <v>104</v>
      </c>
      <c r="D54" s="228"/>
      <c r="E54" s="229"/>
      <c r="F54" s="230"/>
      <c r="G54" s="230">
        <f>SUMIF(AG55:AG79,"&lt;&gt;NOR",G55:G79)</f>
        <v>0</v>
      </c>
      <c r="H54" s="230"/>
      <c r="I54" s="230">
        <f>SUM(I55:I79)</f>
        <v>0</v>
      </c>
      <c r="J54" s="230"/>
      <c r="K54" s="230">
        <f>SUM(K55:K79)</f>
        <v>0</v>
      </c>
      <c r="L54" s="230"/>
      <c r="M54" s="230">
        <f>SUM(M55:M79)</f>
        <v>0</v>
      </c>
      <c r="N54" s="229"/>
      <c r="O54" s="229">
        <f>SUM(O55:O79)</f>
        <v>2.7900000000000005</v>
      </c>
      <c r="P54" s="229"/>
      <c r="Q54" s="229">
        <f>SUM(Q55:Q79)</f>
        <v>0</v>
      </c>
      <c r="R54" s="230"/>
      <c r="S54" s="230"/>
      <c r="T54" s="231"/>
      <c r="U54" s="225"/>
      <c r="V54" s="225">
        <f>SUM(V55:V79)</f>
        <v>81.040000000000006</v>
      </c>
      <c r="W54" s="225"/>
      <c r="X54" s="225"/>
      <c r="Y54" s="225"/>
      <c r="AG54" t="s">
        <v>201</v>
      </c>
    </row>
    <row r="55" spans="1:60" ht="33.75" outlineLevel="1" x14ac:dyDescent="0.2">
      <c r="A55" s="233">
        <v>9</v>
      </c>
      <c r="B55" s="234" t="s">
        <v>273</v>
      </c>
      <c r="C55" s="242" t="s">
        <v>274</v>
      </c>
      <c r="D55" s="235" t="s">
        <v>220</v>
      </c>
      <c r="E55" s="236">
        <v>43.72</v>
      </c>
      <c r="F55" s="237"/>
      <c r="G55" s="238">
        <f>ROUND(E55*F55,2)</f>
        <v>0</v>
      </c>
      <c r="H55" s="237"/>
      <c r="I55" s="238">
        <f>ROUND(E55*H55,2)</f>
        <v>0</v>
      </c>
      <c r="J55" s="237"/>
      <c r="K55" s="238">
        <f>ROUND(E55*J55,2)</f>
        <v>0</v>
      </c>
      <c r="L55" s="238">
        <v>21</v>
      </c>
      <c r="M55" s="238">
        <f>G55*(1+L55/100)</f>
        <v>0</v>
      </c>
      <c r="N55" s="236">
        <v>1.2149999999999999E-2</v>
      </c>
      <c r="O55" s="236">
        <f>ROUND(E55*N55,2)</f>
        <v>0.53</v>
      </c>
      <c r="P55" s="236">
        <v>0</v>
      </c>
      <c r="Q55" s="236">
        <f>ROUND(E55*P55,2)</f>
        <v>0</v>
      </c>
      <c r="R55" s="238" t="s">
        <v>221</v>
      </c>
      <c r="S55" s="238" t="s">
        <v>205</v>
      </c>
      <c r="T55" s="239" t="s">
        <v>222</v>
      </c>
      <c r="U55" s="223">
        <v>1.0109999999999999</v>
      </c>
      <c r="V55" s="223">
        <f>ROUND(E55*U55,2)</f>
        <v>44.2</v>
      </c>
      <c r="W55" s="223"/>
      <c r="X55" s="223" t="s">
        <v>223</v>
      </c>
      <c r="Y55" s="223" t="s">
        <v>208</v>
      </c>
      <c r="Z55" s="212"/>
      <c r="AA55" s="212"/>
      <c r="AB55" s="212"/>
      <c r="AC55" s="212"/>
      <c r="AD55" s="212"/>
      <c r="AE55" s="212"/>
      <c r="AF55" s="212"/>
      <c r="AG55" s="212" t="s">
        <v>224</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6" t="s">
        <v>275</v>
      </c>
      <c r="D56" s="247"/>
      <c r="E56" s="248">
        <v>10.27</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228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6" t="s">
        <v>276</v>
      </c>
      <c r="D57" s="247"/>
      <c r="E57" s="248">
        <v>6.53</v>
      </c>
      <c r="F57" s="223"/>
      <c r="G57" s="22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228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66" t="s">
        <v>277</v>
      </c>
      <c r="D58" s="247"/>
      <c r="E58" s="248">
        <v>3.51</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228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66" t="s">
        <v>278</v>
      </c>
      <c r="D59" s="247"/>
      <c r="E59" s="248">
        <v>18.190000000000001</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228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66" t="s">
        <v>279</v>
      </c>
      <c r="D60" s="247"/>
      <c r="E60" s="248">
        <v>5.22</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228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33.75" outlineLevel="1" x14ac:dyDescent="0.2">
      <c r="A61" s="233">
        <v>10</v>
      </c>
      <c r="B61" s="234" t="s">
        <v>280</v>
      </c>
      <c r="C61" s="242" t="s">
        <v>281</v>
      </c>
      <c r="D61" s="235" t="s">
        <v>220</v>
      </c>
      <c r="E61" s="236">
        <v>27.91</v>
      </c>
      <c r="F61" s="237"/>
      <c r="G61" s="238">
        <f>ROUND(E61*F61,2)</f>
        <v>0</v>
      </c>
      <c r="H61" s="237"/>
      <c r="I61" s="238">
        <f>ROUND(E61*H61,2)</f>
        <v>0</v>
      </c>
      <c r="J61" s="237"/>
      <c r="K61" s="238">
        <f>ROUND(E61*J61,2)</f>
        <v>0</v>
      </c>
      <c r="L61" s="238">
        <v>21</v>
      </c>
      <c r="M61" s="238">
        <f>G61*(1+L61/100)</f>
        <v>0</v>
      </c>
      <c r="N61" s="236">
        <v>1.2149999999999999E-2</v>
      </c>
      <c r="O61" s="236">
        <f>ROUND(E61*N61,2)</f>
        <v>0.34</v>
      </c>
      <c r="P61" s="236">
        <v>0</v>
      </c>
      <c r="Q61" s="236">
        <f>ROUND(E61*P61,2)</f>
        <v>0</v>
      </c>
      <c r="R61" s="238" t="s">
        <v>221</v>
      </c>
      <c r="S61" s="238" t="s">
        <v>205</v>
      </c>
      <c r="T61" s="239" t="s">
        <v>222</v>
      </c>
      <c r="U61" s="223">
        <v>1.0109999999999999</v>
      </c>
      <c r="V61" s="223">
        <f>ROUND(E61*U61,2)</f>
        <v>28.22</v>
      </c>
      <c r="W61" s="223"/>
      <c r="X61" s="223" t="s">
        <v>223</v>
      </c>
      <c r="Y61" s="223" t="s">
        <v>208</v>
      </c>
      <c r="Z61" s="212"/>
      <c r="AA61" s="212"/>
      <c r="AB61" s="212"/>
      <c r="AC61" s="212"/>
      <c r="AD61" s="212"/>
      <c r="AE61" s="212"/>
      <c r="AF61" s="212"/>
      <c r="AG61" s="212" t="s">
        <v>224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6" t="s">
        <v>282</v>
      </c>
      <c r="D62" s="247"/>
      <c r="E62" s="248">
        <v>11.33</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228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66" t="s">
        <v>283</v>
      </c>
      <c r="D63" s="247"/>
      <c r="E63" s="248">
        <v>14.08</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228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6" t="s">
        <v>284</v>
      </c>
      <c r="D64" s="247"/>
      <c r="E64" s="248">
        <v>1.33</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228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66" t="s">
        <v>285</v>
      </c>
      <c r="D65" s="247"/>
      <c r="E65" s="248">
        <v>1.17</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228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3">
        <v>11</v>
      </c>
      <c r="B66" s="234" t="s">
        <v>286</v>
      </c>
      <c r="C66" s="242" t="s">
        <v>287</v>
      </c>
      <c r="D66" s="235" t="s">
        <v>220</v>
      </c>
      <c r="E66" s="236">
        <v>2.5</v>
      </c>
      <c r="F66" s="237"/>
      <c r="G66" s="238">
        <f>ROUND(E66*F66,2)</f>
        <v>0</v>
      </c>
      <c r="H66" s="237"/>
      <c r="I66" s="238">
        <f>ROUND(E66*H66,2)</f>
        <v>0</v>
      </c>
      <c r="J66" s="237"/>
      <c r="K66" s="238">
        <f>ROUND(E66*J66,2)</f>
        <v>0</v>
      </c>
      <c r="L66" s="238">
        <v>21</v>
      </c>
      <c r="M66" s="238">
        <f>G66*(1+L66/100)</f>
        <v>0</v>
      </c>
      <c r="N66" s="236">
        <v>0</v>
      </c>
      <c r="O66" s="236">
        <f>ROUND(E66*N66,2)</f>
        <v>0</v>
      </c>
      <c r="P66" s="236">
        <v>0</v>
      </c>
      <c r="Q66" s="236">
        <f>ROUND(E66*P66,2)</f>
        <v>0</v>
      </c>
      <c r="R66" s="238" t="s">
        <v>221</v>
      </c>
      <c r="S66" s="238" t="s">
        <v>205</v>
      </c>
      <c r="T66" s="239" t="s">
        <v>222</v>
      </c>
      <c r="U66" s="223">
        <v>0.57999999999999996</v>
      </c>
      <c r="V66" s="223">
        <f>ROUND(E66*U66,2)</f>
        <v>1.45</v>
      </c>
      <c r="W66" s="223"/>
      <c r="X66" s="223" t="s">
        <v>223</v>
      </c>
      <c r="Y66" s="223" t="s">
        <v>208</v>
      </c>
      <c r="Z66" s="212"/>
      <c r="AA66" s="212"/>
      <c r="AB66" s="212"/>
      <c r="AC66" s="212"/>
      <c r="AD66" s="212"/>
      <c r="AE66" s="212"/>
      <c r="AF66" s="212"/>
      <c r="AG66" s="212" t="s">
        <v>224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6" t="s">
        <v>284</v>
      </c>
      <c r="D67" s="247"/>
      <c r="E67" s="248">
        <v>1.33</v>
      </c>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228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66" t="s">
        <v>285</v>
      </c>
      <c r="D68" s="247"/>
      <c r="E68" s="248">
        <v>1.17</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228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33">
        <v>12</v>
      </c>
      <c r="B69" s="234" t="s">
        <v>288</v>
      </c>
      <c r="C69" s="242" t="s">
        <v>289</v>
      </c>
      <c r="D69" s="235" t="s">
        <v>220</v>
      </c>
      <c r="E69" s="236">
        <v>3.51</v>
      </c>
      <c r="F69" s="237"/>
      <c r="G69" s="238">
        <f>ROUND(E69*F69,2)</f>
        <v>0</v>
      </c>
      <c r="H69" s="237"/>
      <c r="I69" s="238">
        <f>ROUND(E69*H69,2)</f>
        <v>0</v>
      </c>
      <c r="J69" s="237"/>
      <c r="K69" s="238">
        <f>ROUND(E69*J69,2)</f>
        <v>0</v>
      </c>
      <c r="L69" s="238">
        <v>21</v>
      </c>
      <c r="M69" s="238">
        <f>G69*(1+L69/100)</f>
        <v>0</v>
      </c>
      <c r="N69" s="236">
        <v>0</v>
      </c>
      <c r="O69" s="236">
        <f>ROUND(E69*N69,2)</f>
        <v>0</v>
      </c>
      <c r="P69" s="236">
        <v>0</v>
      </c>
      <c r="Q69" s="236">
        <f>ROUND(E69*P69,2)</f>
        <v>0</v>
      </c>
      <c r="R69" s="238" t="s">
        <v>221</v>
      </c>
      <c r="S69" s="238" t="s">
        <v>205</v>
      </c>
      <c r="T69" s="239" t="s">
        <v>222</v>
      </c>
      <c r="U69" s="223">
        <v>0.43</v>
      </c>
      <c r="V69" s="223">
        <f>ROUND(E69*U69,2)</f>
        <v>1.51</v>
      </c>
      <c r="W69" s="223"/>
      <c r="X69" s="223" t="s">
        <v>223</v>
      </c>
      <c r="Y69" s="223" t="s">
        <v>208</v>
      </c>
      <c r="Z69" s="212"/>
      <c r="AA69" s="212"/>
      <c r="AB69" s="212"/>
      <c r="AC69" s="212"/>
      <c r="AD69" s="212"/>
      <c r="AE69" s="212"/>
      <c r="AF69" s="212"/>
      <c r="AG69" s="212" t="s">
        <v>224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6" t="s">
        <v>277</v>
      </c>
      <c r="D70" s="247"/>
      <c r="E70" s="248">
        <v>3.51</v>
      </c>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228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33">
        <v>13</v>
      </c>
      <c r="B71" s="234" t="s">
        <v>290</v>
      </c>
      <c r="C71" s="242" t="s">
        <v>291</v>
      </c>
      <c r="D71" s="235" t="s">
        <v>220</v>
      </c>
      <c r="E71" s="236">
        <v>20.21</v>
      </c>
      <c r="F71" s="237"/>
      <c r="G71" s="238">
        <f>ROUND(E71*F71,2)</f>
        <v>0</v>
      </c>
      <c r="H71" s="237"/>
      <c r="I71" s="238">
        <f>ROUND(E71*H71,2)</f>
        <v>0</v>
      </c>
      <c r="J71" s="237"/>
      <c r="K71" s="238">
        <f>ROUND(E71*J71,2)</f>
        <v>0</v>
      </c>
      <c r="L71" s="238">
        <v>21</v>
      </c>
      <c r="M71" s="238">
        <f>G71*(1+L71/100)</f>
        <v>0</v>
      </c>
      <c r="N71" s="236">
        <v>0</v>
      </c>
      <c r="O71" s="236">
        <f>ROUND(E71*N71,2)</f>
        <v>0</v>
      </c>
      <c r="P71" s="236">
        <v>0</v>
      </c>
      <c r="Q71" s="236">
        <f>ROUND(E71*P71,2)</f>
        <v>0</v>
      </c>
      <c r="R71" s="238" t="s">
        <v>221</v>
      </c>
      <c r="S71" s="238" t="s">
        <v>205</v>
      </c>
      <c r="T71" s="239" t="s">
        <v>222</v>
      </c>
      <c r="U71" s="223">
        <v>0.28000000000000003</v>
      </c>
      <c r="V71" s="223">
        <f>ROUND(E71*U71,2)</f>
        <v>5.66</v>
      </c>
      <c r="W71" s="223"/>
      <c r="X71" s="223" t="s">
        <v>223</v>
      </c>
      <c r="Y71" s="223" t="s">
        <v>208</v>
      </c>
      <c r="Z71" s="212"/>
      <c r="AA71" s="212"/>
      <c r="AB71" s="212"/>
      <c r="AC71" s="212"/>
      <c r="AD71" s="212"/>
      <c r="AE71" s="212"/>
      <c r="AF71" s="212"/>
      <c r="AG71" s="212" t="s">
        <v>224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66" t="s">
        <v>276</v>
      </c>
      <c r="D72" s="247"/>
      <c r="E72" s="248">
        <v>6.53</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228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66" t="s">
        <v>292</v>
      </c>
      <c r="D73" s="247"/>
      <c r="E73" s="248">
        <v>8.4600000000000009</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228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66" t="s">
        <v>279</v>
      </c>
      <c r="D74" s="247"/>
      <c r="E74" s="248">
        <v>5.22</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228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3">
        <v>14</v>
      </c>
      <c r="B75" s="234" t="s">
        <v>293</v>
      </c>
      <c r="C75" s="242" t="s">
        <v>294</v>
      </c>
      <c r="D75" s="235" t="s">
        <v>220</v>
      </c>
      <c r="E75" s="236">
        <v>127.23</v>
      </c>
      <c r="F75" s="237"/>
      <c r="G75" s="238">
        <f>ROUND(E75*F75,2)</f>
        <v>0</v>
      </c>
      <c r="H75" s="237"/>
      <c r="I75" s="238">
        <f>ROUND(E75*H75,2)</f>
        <v>0</v>
      </c>
      <c r="J75" s="237"/>
      <c r="K75" s="238">
        <f>ROUND(E75*J75,2)</f>
        <v>0</v>
      </c>
      <c r="L75" s="238">
        <v>21</v>
      </c>
      <c r="M75" s="238">
        <f>G75*(1+L75/100)</f>
        <v>0</v>
      </c>
      <c r="N75" s="236">
        <v>1.465E-2</v>
      </c>
      <c r="O75" s="236">
        <f>ROUND(E75*N75,2)</f>
        <v>1.86</v>
      </c>
      <c r="P75" s="236">
        <v>0</v>
      </c>
      <c r="Q75" s="236">
        <f>ROUND(E75*P75,2)</f>
        <v>0</v>
      </c>
      <c r="R75" s="238"/>
      <c r="S75" s="238" t="s">
        <v>267</v>
      </c>
      <c r="T75" s="239" t="s">
        <v>206</v>
      </c>
      <c r="U75" s="223">
        <v>0</v>
      </c>
      <c r="V75" s="223">
        <f>ROUND(E75*U75,2)</f>
        <v>0</v>
      </c>
      <c r="W75" s="223"/>
      <c r="X75" s="223" t="s">
        <v>223</v>
      </c>
      <c r="Y75" s="223" t="s">
        <v>208</v>
      </c>
      <c r="Z75" s="212"/>
      <c r="AA75" s="212"/>
      <c r="AB75" s="212"/>
      <c r="AC75" s="212"/>
      <c r="AD75" s="212"/>
      <c r="AE75" s="212"/>
      <c r="AF75" s="212"/>
      <c r="AG75" s="212" t="s">
        <v>224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6" t="s">
        <v>295</v>
      </c>
      <c r="D76" s="247"/>
      <c r="E76" s="248">
        <v>53.38</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228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66" t="s">
        <v>296</v>
      </c>
      <c r="D77" s="247"/>
      <c r="E77" s="248">
        <v>73.849999999999994</v>
      </c>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228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3">
        <v>15</v>
      </c>
      <c r="B78" s="234" t="s">
        <v>297</v>
      </c>
      <c r="C78" s="242" t="s">
        <v>298</v>
      </c>
      <c r="D78" s="235" t="s">
        <v>220</v>
      </c>
      <c r="E78" s="236">
        <v>8.4600000000000009</v>
      </c>
      <c r="F78" s="237"/>
      <c r="G78" s="238">
        <f>ROUND(E78*F78,2)</f>
        <v>0</v>
      </c>
      <c r="H78" s="237"/>
      <c r="I78" s="238">
        <f>ROUND(E78*H78,2)</f>
        <v>0</v>
      </c>
      <c r="J78" s="237"/>
      <c r="K78" s="238">
        <f>ROUND(E78*J78,2)</f>
        <v>0</v>
      </c>
      <c r="L78" s="238">
        <v>21</v>
      </c>
      <c r="M78" s="238">
        <f>G78*(1+L78/100)</f>
        <v>0</v>
      </c>
      <c r="N78" s="236">
        <v>7.0000000000000001E-3</v>
      </c>
      <c r="O78" s="236">
        <f>ROUND(E78*N78,2)</f>
        <v>0.06</v>
      </c>
      <c r="P78" s="236">
        <v>0</v>
      </c>
      <c r="Q78" s="236">
        <f>ROUND(E78*P78,2)</f>
        <v>0</v>
      </c>
      <c r="R78" s="238"/>
      <c r="S78" s="238" t="s">
        <v>205</v>
      </c>
      <c r="T78" s="239" t="s">
        <v>206</v>
      </c>
      <c r="U78" s="223">
        <v>0</v>
      </c>
      <c r="V78" s="223">
        <f>ROUND(E78*U78,2)</f>
        <v>0</v>
      </c>
      <c r="W78" s="223"/>
      <c r="X78" s="223" t="s">
        <v>299</v>
      </c>
      <c r="Y78" s="223" t="s">
        <v>208</v>
      </c>
      <c r="Z78" s="212"/>
      <c r="AA78" s="212"/>
      <c r="AB78" s="212"/>
      <c r="AC78" s="212"/>
      <c r="AD78" s="212"/>
      <c r="AE78" s="212"/>
      <c r="AF78" s="212"/>
      <c r="AG78" s="212" t="s">
        <v>300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6" t="s">
        <v>292</v>
      </c>
      <c r="D79" s="247"/>
      <c r="E79" s="248">
        <v>8.4600000000000009</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228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6" t="s">
        <v>200</v>
      </c>
      <c r="B80" s="227" t="s">
        <v>107</v>
      </c>
      <c r="C80" s="241" t="s">
        <v>108</v>
      </c>
      <c r="D80" s="228"/>
      <c r="E80" s="229"/>
      <c r="F80" s="230"/>
      <c r="G80" s="230">
        <f>SUMIF(AG81:AG106,"&lt;&gt;NOR",G81:G106)</f>
        <v>0</v>
      </c>
      <c r="H80" s="230"/>
      <c r="I80" s="230">
        <f>SUM(I81:I106)</f>
        <v>0</v>
      </c>
      <c r="J80" s="230"/>
      <c r="K80" s="230">
        <f>SUM(K81:K106)</f>
        <v>0</v>
      </c>
      <c r="L80" s="230"/>
      <c r="M80" s="230">
        <f>SUM(M81:M106)</f>
        <v>0</v>
      </c>
      <c r="N80" s="229"/>
      <c r="O80" s="229">
        <f>SUM(O81:O106)</f>
        <v>2.1</v>
      </c>
      <c r="P80" s="229"/>
      <c r="Q80" s="229">
        <f>SUM(Q81:Q106)</f>
        <v>0</v>
      </c>
      <c r="R80" s="230"/>
      <c r="S80" s="230"/>
      <c r="T80" s="231"/>
      <c r="U80" s="225"/>
      <c r="V80" s="225">
        <f>SUM(V81:V106)</f>
        <v>39.82</v>
      </c>
      <c r="W80" s="225"/>
      <c r="X80" s="225"/>
      <c r="Y80" s="225"/>
      <c r="AG80" t="s">
        <v>201</v>
      </c>
    </row>
    <row r="81" spans="1:60" outlineLevel="1" x14ac:dyDescent="0.2">
      <c r="A81" s="233">
        <v>16</v>
      </c>
      <c r="B81" s="234" t="s">
        <v>301</v>
      </c>
      <c r="C81" s="242" t="s">
        <v>302</v>
      </c>
      <c r="D81" s="235" t="s">
        <v>220</v>
      </c>
      <c r="E81" s="236">
        <v>67.296499999999995</v>
      </c>
      <c r="F81" s="237"/>
      <c r="G81" s="238">
        <f>ROUND(E81*F81,2)</f>
        <v>0</v>
      </c>
      <c r="H81" s="237"/>
      <c r="I81" s="238">
        <f>ROUND(E81*H81,2)</f>
        <v>0</v>
      </c>
      <c r="J81" s="237"/>
      <c r="K81" s="238">
        <f>ROUND(E81*J81,2)</f>
        <v>0</v>
      </c>
      <c r="L81" s="238">
        <v>21</v>
      </c>
      <c r="M81" s="238">
        <f>G81*(1+L81/100)</f>
        <v>0</v>
      </c>
      <c r="N81" s="236">
        <v>4.0000000000000003E-5</v>
      </c>
      <c r="O81" s="236">
        <f>ROUND(E81*N81,2)</f>
        <v>0</v>
      </c>
      <c r="P81" s="236">
        <v>0</v>
      </c>
      <c r="Q81" s="236">
        <f>ROUND(E81*P81,2)</f>
        <v>0</v>
      </c>
      <c r="R81" s="238" t="s">
        <v>221</v>
      </c>
      <c r="S81" s="238" t="s">
        <v>205</v>
      </c>
      <c r="T81" s="239" t="s">
        <v>222</v>
      </c>
      <c r="U81" s="223">
        <v>7.8E-2</v>
      </c>
      <c r="V81" s="223">
        <f>ROUND(E81*U81,2)</f>
        <v>5.25</v>
      </c>
      <c r="W81" s="223"/>
      <c r="X81" s="223" t="s">
        <v>223</v>
      </c>
      <c r="Y81" s="223" t="s">
        <v>208</v>
      </c>
      <c r="Z81" s="212"/>
      <c r="AA81" s="212"/>
      <c r="AB81" s="212"/>
      <c r="AC81" s="212"/>
      <c r="AD81" s="212"/>
      <c r="AE81" s="212"/>
      <c r="AF81" s="212"/>
      <c r="AG81" s="212" t="s">
        <v>224</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2" x14ac:dyDescent="0.2">
      <c r="A82" s="219"/>
      <c r="B82" s="220"/>
      <c r="C82" s="265" t="s">
        <v>303</v>
      </c>
      <c r="D82" s="254"/>
      <c r="E82" s="254"/>
      <c r="F82" s="254"/>
      <c r="G82" s="254"/>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226</v>
      </c>
      <c r="AH82" s="212"/>
      <c r="AI82" s="212"/>
      <c r="AJ82" s="212"/>
      <c r="AK82" s="212"/>
      <c r="AL82" s="212"/>
      <c r="AM82" s="212"/>
      <c r="AN82" s="212"/>
      <c r="AO82" s="212"/>
      <c r="AP82" s="212"/>
      <c r="AQ82" s="212"/>
      <c r="AR82" s="212"/>
      <c r="AS82" s="212"/>
      <c r="AT82" s="212"/>
      <c r="AU82" s="212"/>
      <c r="AV82" s="212"/>
      <c r="AW82" s="212"/>
      <c r="AX82" s="212"/>
      <c r="AY82" s="212"/>
      <c r="AZ82" s="212"/>
      <c r="BA82" s="253" t="str">
        <f>C82</f>
        <v>které se zřizují před úpravami povrchu, a obalení osazených dveřních zárubní před znečištěním při úpravách povrchu nástřikem plastických maltovin včetně pozdějšího odkrytí,</v>
      </c>
      <c r="BB82" s="212"/>
      <c r="BC82" s="212"/>
      <c r="BD82" s="212"/>
      <c r="BE82" s="212"/>
      <c r="BF82" s="212"/>
      <c r="BG82" s="212"/>
      <c r="BH82" s="212"/>
    </row>
    <row r="83" spans="1:60" outlineLevel="2" x14ac:dyDescent="0.2">
      <c r="A83" s="219"/>
      <c r="B83" s="220"/>
      <c r="C83" s="266" t="s">
        <v>304</v>
      </c>
      <c r="D83" s="247"/>
      <c r="E83" s="248">
        <v>67.3</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228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3">
        <v>17</v>
      </c>
      <c r="B84" s="234" t="s">
        <v>305</v>
      </c>
      <c r="C84" s="242" t="s">
        <v>306</v>
      </c>
      <c r="D84" s="235" t="s">
        <v>263</v>
      </c>
      <c r="E84" s="236">
        <v>15</v>
      </c>
      <c r="F84" s="237"/>
      <c r="G84" s="238">
        <f>ROUND(E84*F84,2)</f>
        <v>0</v>
      </c>
      <c r="H84" s="237"/>
      <c r="I84" s="238">
        <f>ROUND(E84*H84,2)</f>
        <v>0</v>
      </c>
      <c r="J84" s="237"/>
      <c r="K84" s="238">
        <f>ROUND(E84*J84,2)</f>
        <v>0</v>
      </c>
      <c r="L84" s="238">
        <v>21</v>
      </c>
      <c r="M84" s="238">
        <f>G84*(1+L84/100)</f>
        <v>0</v>
      </c>
      <c r="N84" s="236">
        <v>4.3299999999999996E-3</v>
      </c>
      <c r="O84" s="236">
        <f>ROUND(E84*N84,2)</f>
        <v>0.06</v>
      </c>
      <c r="P84" s="236">
        <v>0</v>
      </c>
      <c r="Q84" s="236">
        <f>ROUND(E84*P84,2)</f>
        <v>0</v>
      </c>
      <c r="R84" s="238" t="s">
        <v>307</v>
      </c>
      <c r="S84" s="238" t="s">
        <v>205</v>
      </c>
      <c r="T84" s="239" t="s">
        <v>222</v>
      </c>
      <c r="U84" s="223">
        <v>0.152</v>
      </c>
      <c r="V84" s="223">
        <f>ROUND(E84*U84,2)</f>
        <v>2.2799999999999998</v>
      </c>
      <c r="W84" s="223"/>
      <c r="X84" s="223" t="s">
        <v>223</v>
      </c>
      <c r="Y84" s="223" t="s">
        <v>208</v>
      </c>
      <c r="Z84" s="212"/>
      <c r="AA84" s="212"/>
      <c r="AB84" s="212"/>
      <c r="AC84" s="212"/>
      <c r="AD84" s="212"/>
      <c r="AE84" s="212"/>
      <c r="AF84" s="212"/>
      <c r="AG84" s="212" t="s">
        <v>224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5" t="s">
        <v>308</v>
      </c>
      <c r="D85" s="254"/>
      <c r="E85" s="254"/>
      <c r="F85" s="254"/>
      <c r="G85" s="254"/>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226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66" t="s">
        <v>309</v>
      </c>
      <c r="D86" s="247"/>
      <c r="E86" s="248"/>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228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66" t="s">
        <v>310</v>
      </c>
      <c r="D87" s="247"/>
      <c r="E87" s="248">
        <v>15</v>
      </c>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228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3">
        <v>18</v>
      </c>
      <c r="B88" s="234" t="s">
        <v>311</v>
      </c>
      <c r="C88" s="242" t="s">
        <v>312</v>
      </c>
      <c r="D88" s="235" t="s">
        <v>263</v>
      </c>
      <c r="E88" s="236">
        <v>10</v>
      </c>
      <c r="F88" s="237"/>
      <c r="G88" s="238">
        <f>ROUND(E88*F88,2)</f>
        <v>0</v>
      </c>
      <c r="H88" s="237"/>
      <c r="I88" s="238">
        <f>ROUND(E88*H88,2)</f>
        <v>0</v>
      </c>
      <c r="J88" s="237"/>
      <c r="K88" s="238">
        <f>ROUND(E88*J88,2)</f>
        <v>0</v>
      </c>
      <c r="L88" s="238">
        <v>21</v>
      </c>
      <c r="M88" s="238">
        <f>G88*(1+L88/100)</f>
        <v>0</v>
      </c>
      <c r="N88" s="236">
        <v>1.7330000000000002E-2</v>
      </c>
      <c r="O88" s="236">
        <f>ROUND(E88*N88,2)</f>
        <v>0.17</v>
      </c>
      <c r="P88" s="236">
        <v>0</v>
      </c>
      <c r="Q88" s="236">
        <f>ROUND(E88*P88,2)</f>
        <v>0</v>
      </c>
      <c r="R88" s="238" t="s">
        <v>307</v>
      </c>
      <c r="S88" s="238" t="s">
        <v>205</v>
      </c>
      <c r="T88" s="239" t="s">
        <v>222</v>
      </c>
      <c r="U88" s="223">
        <v>0.253</v>
      </c>
      <c r="V88" s="223">
        <f>ROUND(E88*U88,2)</f>
        <v>2.5299999999999998</v>
      </c>
      <c r="W88" s="223"/>
      <c r="X88" s="223" t="s">
        <v>223</v>
      </c>
      <c r="Y88" s="223" t="s">
        <v>208</v>
      </c>
      <c r="Z88" s="212"/>
      <c r="AA88" s="212"/>
      <c r="AB88" s="212"/>
      <c r="AC88" s="212"/>
      <c r="AD88" s="212"/>
      <c r="AE88" s="212"/>
      <c r="AF88" s="212"/>
      <c r="AG88" s="212" t="s">
        <v>224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5" t="s">
        <v>308</v>
      </c>
      <c r="D89" s="254"/>
      <c r="E89" s="254"/>
      <c r="F89" s="254"/>
      <c r="G89" s="254"/>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226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6" t="s">
        <v>309</v>
      </c>
      <c r="D90" s="247"/>
      <c r="E90" s="248"/>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228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6" t="s">
        <v>313</v>
      </c>
      <c r="D91" s="247"/>
      <c r="E91" s="248">
        <v>10</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228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3">
        <v>19</v>
      </c>
      <c r="B92" s="234" t="s">
        <v>314</v>
      </c>
      <c r="C92" s="242" t="s">
        <v>315</v>
      </c>
      <c r="D92" s="235" t="s">
        <v>263</v>
      </c>
      <c r="E92" s="236">
        <v>15.1</v>
      </c>
      <c r="F92" s="237"/>
      <c r="G92" s="238">
        <f>ROUND(E92*F92,2)</f>
        <v>0</v>
      </c>
      <c r="H92" s="237"/>
      <c r="I92" s="238">
        <f>ROUND(E92*H92,2)</f>
        <v>0</v>
      </c>
      <c r="J92" s="237"/>
      <c r="K92" s="238">
        <f>ROUND(E92*J92,2)</f>
        <v>0</v>
      </c>
      <c r="L92" s="238">
        <v>21</v>
      </c>
      <c r="M92" s="238">
        <f>G92*(1+L92/100)</f>
        <v>0</v>
      </c>
      <c r="N92" s="236">
        <v>2.5100000000000001E-3</v>
      </c>
      <c r="O92" s="236">
        <f>ROUND(E92*N92,2)</f>
        <v>0.04</v>
      </c>
      <c r="P92" s="236">
        <v>0</v>
      </c>
      <c r="Q92" s="236">
        <f>ROUND(E92*P92,2)</f>
        <v>0</v>
      </c>
      <c r="R92" s="238" t="s">
        <v>307</v>
      </c>
      <c r="S92" s="238" t="s">
        <v>205</v>
      </c>
      <c r="T92" s="239" t="s">
        <v>222</v>
      </c>
      <c r="U92" s="223">
        <v>0.18232999999999999</v>
      </c>
      <c r="V92" s="223">
        <f>ROUND(E92*U92,2)</f>
        <v>2.75</v>
      </c>
      <c r="W92" s="223"/>
      <c r="X92" s="223" t="s">
        <v>223</v>
      </c>
      <c r="Y92" s="223" t="s">
        <v>208</v>
      </c>
      <c r="Z92" s="212"/>
      <c r="AA92" s="212"/>
      <c r="AB92" s="212"/>
      <c r="AC92" s="212"/>
      <c r="AD92" s="212"/>
      <c r="AE92" s="212"/>
      <c r="AF92" s="212"/>
      <c r="AG92" s="212" t="s">
        <v>224</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6" t="s">
        <v>316</v>
      </c>
      <c r="D93" s="247"/>
      <c r="E93" s="248"/>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228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66" t="s">
        <v>317</v>
      </c>
      <c r="D94" s="247"/>
      <c r="E94" s="248"/>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228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66" t="s">
        <v>318</v>
      </c>
      <c r="D95" s="247"/>
      <c r="E95" s="248">
        <v>10</v>
      </c>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228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66" t="s">
        <v>319</v>
      </c>
      <c r="D96" s="247"/>
      <c r="E96" s="248">
        <v>5.0999999999999996</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228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3">
        <v>20</v>
      </c>
      <c r="B97" s="234" t="s">
        <v>320</v>
      </c>
      <c r="C97" s="242" t="s">
        <v>321</v>
      </c>
      <c r="D97" s="235" t="s">
        <v>220</v>
      </c>
      <c r="E97" s="236">
        <v>12.387499999999999</v>
      </c>
      <c r="F97" s="237"/>
      <c r="G97" s="238">
        <f>ROUND(E97*F97,2)</f>
        <v>0</v>
      </c>
      <c r="H97" s="237"/>
      <c r="I97" s="238">
        <f>ROUND(E97*H97,2)</f>
        <v>0</v>
      </c>
      <c r="J97" s="237"/>
      <c r="K97" s="238">
        <f>ROUND(E97*J97,2)</f>
        <v>0</v>
      </c>
      <c r="L97" s="238">
        <v>21</v>
      </c>
      <c r="M97" s="238">
        <f>G97*(1+L97/100)</f>
        <v>0</v>
      </c>
      <c r="N97" s="236">
        <v>4.7660000000000001E-2</v>
      </c>
      <c r="O97" s="236">
        <f>ROUND(E97*N97,2)</f>
        <v>0.59</v>
      </c>
      <c r="P97" s="236">
        <v>0</v>
      </c>
      <c r="Q97" s="236">
        <f>ROUND(E97*P97,2)</f>
        <v>0</v>
      </c>
      <c r="R97" s="238" t="s">
        <v>221</v>
      </c>
      <c r="S97" s="238" t="s">
        <v>205</v>
      </c>
      <c r="T97" s="239" t="s">
        <v>222</v>
      </c>
      <c r="U97" s="223">
        <v>0.84</v>
      </c>
      <c r="V97" s="223">
        <f>ROUND(E97*U97,2)</f>
        <v>10.41</v>
      </c>
      <c r="W97" s="223"/>
      <c r="X97" s="223" t="s">
        <v>223</v>
      </c>
      <c r="Y97" s="223" t="s">
        <v>208</v>
      </c>
      <c r="Z97" s="212"/>
      <c r="AA97" s="212"/>
      <c r="AB97" s="212"/>
      <c r="AC97" s="212"/>
      <c r="AD97" s="212"/>
      <c r="AE97" s="212"/>
      <c r="AF97" s="212"/>
      <c r="AG97" s="212" t="s">
        <v>224</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6" t="s">
        <v>322</v>
      </c>
      <c r="D98" s="247"/>
      <c r="E98" s="248">
        <v>5.73</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228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66" t="s">
        <v>323</v>
      </c>
      <c r="D99" s="247"/>
      <c r="E99" s="248">
        <v>6.66</v>
      </c>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228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3">
        <v>21</v>
      </c>
      <c r="B100" s="234" t="s">
        <v>324</v>
      </c>
      <c r="C100" s="242" t="s">
        <v>325</v>
      </c>
      <c r="D100" s="235" t="s">
        <v>220</v>
      </c>
      <c r="E100" s="236">
        <v>27.297499999999999</v>
      </c>
      <c r="F100" s="237"/>
      <c r="G100" s="238">
        <f>ROUND(E100*F100,2)</f>
        <v>0</v>
      </c>
      <c r="H100" s="237"/>
      <c r="I100" s="238">
        <f>ROUND(E100*H100,2)</f>
        <v>0</v>
      </c>
      <c r="J100" s="237"/>
      <c r="K100" s="238">
        <f>ROUND(E100*J100,2)</f>
        <v>0</v>
      </c>
      <c r="L100" s="238">
        <v>21</v>
      </c>
      <c r="M100" s="238">
        <f>G100*(1+L100/100)</f>
        <v>0</v>
      </c>
      <c r="N100" s="236">
        <v>4.5580000000000002E-2</v>
      </c>
      <c r="O100" s="236">
        <f>ROUND(E100*N100,2)</f>
        <v>1.24</v>
      </c>
      <c r="P100" s="236">
        <v>0</v>
      </c>
      <c r="Q100" s="236">
        <f>ROUND(E100*P100,2)</f>
        <v>0</v>
      </c>
      <c r="R100" s="238" t="s">
        <v>221</v>
      </c>
      <c r="S100" s="238" t="s">
        <v>205</v>
      </c>
      <c r="T100" s="239" t="s">
        <v>222</v>
      </c>
      <c r="U100" s="223">
        <v>0.60799999999999998</v>
      </c>
      <c r="V100" s="223">
        <f>ROUND(E100*U100,2)</f>
        <v>16.600000000000001</v>
      </c>
      <c r="W100" s="223"/>
      <c r="X100" s="223" t="s">
        <v>223</v>
      </c>
      <c r="Y100" s="223" t="s">
        <v>208</v>
      </c>
      <c r="Z100" s="212"/>
      <c r="AA100" s="212"/>
      <c r="AB100" s="212"/>
      <c r="AC100" s="212"/>
      <c r="AD100" s="212"/>
      <c r="AE100" s="212"/>
      <c r="AF100" s="212"/>
      <c r="AG100" s="212" t="s">
        <v>224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5" t="s">
        <v>326</v>
      </c>
      <c r="D101" s="254"/>
      <c r="E101" s="254"/>
      <c r="F101" s="254"/>
      <c r="G101" s="254"/>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226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6" t="s">
        <v>327</v>
      </c>
      <c r="D102" s="247"/>
      <c r="E102" s="248"/>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228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66" t="s">
        <v>328</v>
      </c>
      <c r="D103" s="247"/>
      <c r="E103" s="248">
        <v>5.6</v>
      </c>
      <c r="F103" s="223"/>
      <c r="G103" s="22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228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66" t="s">
        <v>329</v>
      </c>
      <c r="D104" s="247"/>
      <c r="E104" s="248">
        <v>3.12</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228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6" t="s">
        <v>330</v>
      </c>
      <c r="D105" s="247"/>
      <c r="E105" s="248">
        <v>9.01</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228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66" t="s">
        <v>331</v>
      </c>
      <c r="D106" s="247"/>
      <c r="E106" s="248">
        <v>9.57</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228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226" t="s">
        <v>200</v>
      </c>
      <c r="B107" s="227" t="s">
        <v>109</v>
      </c>
      <c r="C107" s="241" t="s">
        <v>110</v>
      </c>
      <c r="D107" s="228"/>
      <c r="E107" s="229"/>
      <c r="F107" s="230"/>
      <c r="G107" s="230">
        <f>SUMIF(AG108:AG185,"&lt;&gt;NOR",G108:G185)</f>
        <v>0</v>
      </c>
      <c r="H107" s="230"/>
      <c r="I107" s="230">
        <f>SUM(I108:I185)</f>
        <v>0</v>
      </c>
      <c r="J107" s="230"/>
      <c r="K107" s="230">
        <f>SUM(K108:K185)</f>
        <v>0</v>
      </c>
      <c r="L107" s="230"/>
      <c r="M107" s="230">
        <f>SUM(M108:M185)</f>
        <v>0</v>
      </c>
      <c r="N107" s="229"/>
      <c r="O107" s="229">
        <f>SUM(O108:O185)</f>
        <v>27.44</v>
      </c>
      <c r="P107" s="229"/>
      <c r="Q107" s="229">
        <f>SUM(Q108:Q185)</f>
        <v>0</v>
      </c>
      <c r="R107" s="230"/>
      <c r="S107" s="230"/>
      <c r="T107" s="231"/>
      <c r="U107" s="225"/>
      <c r="V107" s="225">
        <f>SUM(V108:V185)</f>
        <v>86.27</v>
      </c>
      <c r="W107" s="225"/>
      <c r="X107" s="225"/>
      <c r="Y107" s="225"/>
      <c r="AG107" t="s">
        <v>201</v>
      </c>
    </row>
    <row r="108" spans="1:60" ht="22.5" outlineLevel="1" x14ac:dyDescent="0.2">
      <c r="A108" s="233">
        <v>22</v>
      </c>
      <c r="B108" s="234" t="s">
        <v>332</v>
      </c>
      <c r="C108" s="242" t="s">
        <v>333</v>
      </c>
      <c r="D108" s="235" t="s">
        <v>220</v>
      </c>
      <c r="E108" s="236">
        <v>142.22</v>
      </c>
      <c r="F108" s="237"/>
      <c r="G108" s="238">
        <f>ROUND(E108*F108,2)</f>
        <v>0</v>
      </c>
      <c r="H108" s="237"/>
      <c r="I108" s="238">
        <f>ROUND(E108*H108,2)</f>
        <v>0</v>
      </c>
      <c r="J108" s="237"/>
      <c r="K108" s="238">
        <f>ROUND(E108*J108,2)</f>
        <v>0</v>
      </c>
      <c r="L108" s="238">
        <v>21</v>
      </c>
      <c r="M108" s="238">
        <f>G108*(1+L108/100)</f>
        <v>0</v>
      </c>
      <c r="N108" s="236">
        <v>3.7499999999999999E-3</v>
      </c>
      <c r="O108" s="236">
        <f>ROUND(E108*N108,2)</f>
        <v>0.53</v>
      </c>
      <c r="P108" s="236">
        <v>0</v>
      </c>
      <c r="Q108" s="236">
        <f>ROUND(E108*P108,2)</f>
        <v>0</v>
      </c>
      <c r="R108" s="238" t="s">
        <v>221</v>
      </c>
      <c r="S108" s="238" t="s">
        <v>205</v>
      </c>
      <c r="T108" s="239" t="s">
        <v>222</v>
      </c>
      <c r="U108" s="223">
        <v>0.34200000000000003</v>
      </c>
      <c r="V108" s="223">
        <f>ROUND(E108*U108,2)</f>
        <v>48.64</v>
      </c>
      <c r="W108" s="223"/>
      <c r="X108" s="223" t="s">
        <v>223</v>
      </c>
      <c r="Y108" s="223" t="s">
        <v>208</v>
      </c>
      <c r="Z108" s="212"/>
      <c r="AA108" s="212"/>
      <c r="AB108" s="212"/>
      <c r="AC108" s="212"/>
      <c r="AD108" s="212"/>
      <c r="AE108" s="212"/>
      <c r="AF108" s="212"/>
      <c r="AG108" s="212" t="s">
        <v>224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5" t="s">
        <v>334</v>
      </c>
      <c r="D109" s="254"/>
      <c r="E109" s="254"/>
      <c r="F109" s="254"/>
      <c r="G109" s="254"/>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226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6" t="s">
        <v>335</v>
      </c>
      <c r="D110" s="247"/>
      <c r="E110" s="248"/>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228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66" t="s">
        <v>336</v>
      </c>
      <c r="D111" s="247"/>
      <c r="E111" s="248"/>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228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68" t="s">
        <v>337</v>
      </c>
      <c r="D112" s="249"/>
      <c r="E112" s="250"/>
      <c r="F112" s="223"/>
      <c r="G112" s="22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228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69" t="s">
        <v>338</v>
      </c>
      <c r="D113" s="249"/>
      <c r="E113" s="250">
        <v>53.38</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228</v>
      </c>
      <c r="AH113" s="212">
        <v>2</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69" t="s">
        <v>339</v>
      </c>
      <c r="D114" s="249"/>
      <c r="E114" s="250">
        <v>6.53</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228</v>
      </c>
      <c r="AH114" s="212">
        <v>2</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69" t="s">
        <v>340</v>
      </c>
      <c r="D115" s="249"/>
      <c r="E115" s="250">
        <v>8.4600000000000009</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228</v>
      </c>
      <c r="AH115" s="212">
        <v>2</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69" t="s">
        <v>341</v>
      </c>
      <c r="D116" s="249"/>
      <c r="E116" s="250">
        <v>73.849999999999994</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228</v>
      </c>
      <c r="AH116" s="212">
        <v>2</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70" t="s">
        <v>342</v>
      </c>
      <c r="D117" s="251"/>
      <c r="E117" s="252">
        <v>142.22</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228</v>
      </c>
      <c r="AH117" s="212">
        <v>3</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68" t="s">
        <v>343</v>
      </c>
      <c r="D118" s="249"/>
      <c r="E118" s="250"/>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228</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66" t="s">
        <v>344</v>
      </c>
      <c r="D119" s="247"/>
      <c r="E119" s="248">
        <v>142.22</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228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3">
        <v>23</v>
      </c>
      <c r="B120" s="234" t="s">
        <v>345</v>
      </c>
      <c r="C120" s="242" t="s">
        <v>346</v>
      </c>
      <c r="D120" s="235" t="s">
        <v>220</v>
      </c>
      <c r="E120" s="236">
        <v>199.6</v>
      </c>
      <c r="F120" s="237"/>
      <c r="G120" s="238">
        <f>ROUND(E120*F120,2)</f>
        <v>0</v>
      </c>
      <c r="H120" s="237"/>
      <c r="I120" s="238">
        <f>ROUND(E120*H120,2)</f>
        <v>0</v>
      </c>
      <c r="J120" s="237"/>
      <c r="K120" s="238">
        <f>ROUND(E120*J120,2)</f>
        <v>0</v>
      </c>
      <c r="L120" s="238">
        <v>21</v>
      </c>
      <c r="M120" s="238">
        <f>G120*(1+L120/100)</f>
        <v>0</v>
      </c>
      <c r="N120" s="236">
        <v>7.7770000000000006E-2</v>
      </c>
      <c r="O120" s="236">
        <f>ROUND(E120*N120,2)</f>
        <v>15.52</v>
      </c>
      <c r="P120" s="236">
        <v>0</v>
      </c>
      <c r="Q120" s="236">
        <f>ROUND(E120*P120,2)</f>
        <v>0</v>
      </c>
      <c r="R120" s="238" t="s">
        <v>221</v>
      </c>
      <c r="S120" s="238" t="s">
        <v>205</v>
      </c>
      <c r="T120" s="239" t="s">
        <v>222</v>
      </c>
      <c r="U120" s="223">
        <v>0.11799999999999999</v>
      </c>
      <c r="V120" s="223">
        <f>ROUND(E120*U120,2)</f>
        <v>23.55</v>
      </c>
      <c r="W120" s="223"/>
      <c r="X120" s="223" t="s">
        <v>223</v>
      </c>
      <c r="Y120" s="223" t="s">
        <v>208</v>
      </c>
      <c r="Z120" s="212"/>
      <c r="AA120" s="212"/>
      <c r="AB120" s="212"/>
      <c r="AC120" s="212"/>
      <c r="AD120" s="212"/>
      <c r="AE120" s="212"/>
      <c r="AF120" s="212"/>
      <c r="AG120" s="212" t="s">
        <v>224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5" t="s">
        <v>347</v>
      </c>
      <c r="D121" s="254"/>
      <c r="E121" s="254"/>
      <c r="F121" s="254"/>
      <c r="G121" s="254"/>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226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53" t="str">
        <f>C121</f>
        <v>dovoz směsi, doprava pomocí šnekového čerpadla, lití hadicí na plochu, dvojí (křížem vedené) rozvlnění hrazdami</v>
      </c>
      <c r="BB121" s="212"/>
      <c r="BC121" s="212"/>
      <c r="BD121" s="212"/>
      <c r="BE121" s="212"/>
      <c r="BF121" s="212"/>
      <c r="BG121" s="212"/>
      <c r="BH121" s="212"/>
    </row>
    <row r="122" spans="1:60" outlineLevel="2" x14ac:dyDescent="0.2">
      <c r="A122" s="219"/>
      <c r="B122" s="220"/>
      <c r="C122" s="267" t="s">
        <v>348</v>
      </c>
      <c r="D122" s="255"/>
      <c r="E122" s="255"/>
      <c r="F122" s="255"/>
      <c r="G122" s="255"/>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211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6" t="s">
        <v>349</v>
      </c>
      <c r="D123" s="247"/>
      <c r="E123" s="248"/>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228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68" t="s">
        <v>337</v>
      </c>
      <c r="D124" s="249"/>
      <c r="E124" s="250"/>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228</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69" t="s">
        <v>350</v>
      </c>
      <c r="D125" s="249"/>
      <c r="E125" s="250">
        <v>10.27</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228</v>
      </c>
      <c r="AH125" s="212">
        <v>2</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69" t="s">
        <v>351</v>
      </c>
      <c r="D126" s="249"/>
      <c r="E126" s="250">
        <v>11.33</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228</v>
      </c>
      <c r="AH126" s="212">
        <v>2</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9" t="s">
        <v>352</v>
      </c>
      <c r="D127" s="249"/>
      <c r="E127" s="250">
        <v>3.51</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228</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69" t="s">
        <v>353</v>
      </c>
      <c r="D128" s="249"/>
      <c r="E128" s="250">
        <v>18.190000000000001</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228</v>
      </c>
      <c r="AH128" s="212">
        <v>2</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69" t="s">
        <v>354</v>
      </c>
      <c r="D129" s="249"/>
      <c r="E129" s="250">
        <v>14.08</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228</v>
      </c>
      <c r="AH129" s="212">
        <v>2</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70" t="s">
        <v>342</v>
      </c>
      <c r="D130" s="251"/>
      <c r="E130" s="252">
        <v>57.38</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228</v>
      </c>
      <c r="AH130" s="212">
        <v>3</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68" t="s">
        <v>343</v>
      </c>
      <c r="D131" s="249"/>
      <c r="E131" s="250"/>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228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66" t="s">
        <v>355</v>
      </c>
      <c r="D132" s="247"/>
      <c r="E132" s="248">
        <v>57.38</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228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66" t="s">
        <v>356</v>
      </c>
      <c r="D133" s="247"/>
      <c r="E133" s="248"/>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228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66" t="s">
        <v>336</v>
      </c>
      <c r="D134" s="247"/>
      <c r="E134" s="248"/>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228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68" t="s">
        <v>337</v>
      </c>
      <c r="D135" s="249"/>
      <c r="E135" s="250"/>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228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69" t="s">
        <v>338</v>
      </c>
      <c r="D136" s="249"/>
      <c r="E136" s="250">
        <v>53.38</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228</v>
      </c>
      <c r="AH136" s="212">
        <v>2</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69" t="s">
        <v>339</v>
      </c>
      <c r="D137" s="249"/>
      <c r="E137" s="250">
        <v>6.53</v>
      </c>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228</v>
      </c>
      <c r="AH137" s="212">
        <v>2</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69" t="s">
        <v>340</v>
      </c>
      <c r="D138" s="249"/>
      <c r="E138" s="250">
        <v>8.4600000000000009</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228</v>
      </c>
      <c r="AH138" s="212">
        <v>2</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69" t="s">
        <v>341</v>
      </c>
      <c r="D139" s="249"/>
      <c r="E139" s="250">
        <v>73.849999999999994</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228</v>
      </c>
      <c r="AH139" s="212">
        <v>2</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70" t="s">
        <v>342</v>
      </c>
      <c r="D140" s="251"/>
      <c r="E140" s="252">
        <v>142.22</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228</v>
      </c>
      <c r="AH140" s="212">
        <v>3</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68" t="s">
        <v>343</v>
      </c>
      <c r="D141" s="249"/>
      <c r="E141" s="250"/>
      <c r="F141" s="223"/>
      <c r="G141" s="223"/>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228</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66" t="s">
        <v>344</v>
      </c>
      <c r="D142" s="247"/>
      <c r="E142" s="248">
        <v>142.22</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228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3">
        <v>24</v>
      </c>
      <c r="B143" s="234" t="s">
        <v>357</v>
      </c>
      <c r="C143" s="242" t="s">
        <v>358</v>
      </c>
      <c r="D143" s="235" t="s">
        <v>220</v>
      </c>
      <c r="E143" s="236">
        <v>1025.46</v>
      </c>
      <c r="F143" s="237"/>
      <c r="G143" s="238">
        <f>ROUND(E143*F143,2)</f>
        <v>0</v>
      </c>
      <c r="H143" s="237"/>
      <c r="I143" s="238">
        <f>ROUND(E143*H143,2)</f>
        <v>0</v>
      </c>
      <c r="J143" s="237"/>
      <c r="K143" s="238">
        <f>ROUND(E143*J143,2)</f>
        <v>0</v>
      </c>
      <c r="L143" s="238">
        <v>21</v>
      </c>
      <c r="M143" s="238">
        <f>G143*(1+L143/100)</f>
        <v>0</v>
      </c>
      <c r="N143" s="236">
        <v>1.111E-2</v>
      </c>
      <c r="O143" s="236">
        <f>ROUND(E143*N143,2)</f>
        <v>11.39</v>
      </c>
      <c r="P143" s="236">
        <v>0</v>
      </c>
      <c r="Q143" s="236">
        <f>ROUND(E143*P143,2)</f>
        <v>0</v>
      </c>
      <c r="R143" s="238" t="s">
        <v>221</v>
      </c>
      <c r="S143" s="238" t="s">
        <v>205</v>
      </c>
      <c r="T143" s="239" t="s">
        <v>222</v>
      </c>
      <c r="U143" s="223">
        <v>4.0000000000000001E-3</v>
      </c>
      <c r="V143" s="223">
        <f>ROUND(E143*U143,2)</f>
        <v>4.0999999999999996</v>
      </c>
      <c r="W143" s="223"/>
      <c r="X143" s="223" t="s">
        <v>223</v>
      </c>
      <c r="Y143" s="223" t="s">
        <v>208</v>
      </c>
      <c r="Z143" s="212"/>
      <c r="AA143" s="212"/>
      <c r="AB143" s="212"/>
      <c r="AC143" s="212"/>
      <c r="AD143" s="212"/>
      <c r="AE143" s="212"/>
      <c r="AF143" s="212"/>
      <c r="AG143" s="212" t="s">
        <v>224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65" t="s">
        <v>347</v>
      </c>
      <c r="D144" s="254"/>
      <c r="E144" s="254"/>
      <c r="F144" s="254"/>
      <c r="G144" s="254"/>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226</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53" t="str">
        <f>C144</f>
        <v>dovoz směsi, doprava pomocí šnekového čerpadla, lití hadicí na plochu, dvojí (křížem vedené) rozvlnění hrazdami</v>
      </c>
      <c r="BB144" s="212"/>
      <c r="BC144" s="212"/>
      <c r="BD144" s="212"/>
      <c r="BE144" s="212"/>
      <c r="BF144" s="212"/>
      <c r="BG144" s="212"/>
      <c r="BH144" s="212"/>
    </row>
    <row r="145" spans="1:60" outlineLevel="2" x14ac:dyDescent="0.2">
      <c r="A145" s="219"/>
      <c r="B145" s="220"/>
      <c r="C145" s="266" t="s">
        <v>349</v>
      </c>
      <c r="D145" s="247"/>
      <c r="E145" s="248"/>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228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68" t="s">
        <v>337</v>
      </c>
      <c r="D146" s="249"/>
      <c r="E146" s="250"/>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228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69" t="s">
        <v>350</v>
      </c>
      <c r="D147" s="249"/>
      <c r="E147" s="250">
        <v>10.27</v>
      </c>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228</v>
      </c>
      <c r="AH147" s="212">
        <v>2</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69" t="s">
        <v>351</v>
      </c>
      <c r="D148" s="249"/>
      <c r="E148" s="250">
        <v>11.33</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228</v>
      </c>
      <c r="AH148" s="212">
        <v>2</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69" t="s">
        <v>352</v>
      </c>
      <c r="D149" s="249"/>
      <c r="E149" s="250">
        <v>3.51</v>
      </c>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228</v>
      </c>
      <c r="AH149" s="212">
        <v>2</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69" t="s">
        <v>353</v>
      </c>
      <c r="D150" s="249"/>
      <c r="E150" s="250">
        <v>18.190000000000001</v>
      </c>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228</v>
      </c>
      <c r="AH150" s="212">
        <v>2</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69" t="s">
        <v>354</v>
      </c>
      <c r="D151" s="249"/>
      <c r="E151" s="250">
        <v>14.08</v>
      </c>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228</v>
      </c>
      <c r="AH151" s="212">
        <v>2</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70" t="s">
        <v>342</v>
      </c>
      <c r="D152" s="251"/>
      <c r="E152" s="252">
        <v>57.38</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228</v>
      </c>
      <c r="AH152" s="212">
        <v>3</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68" t="s">
        <v>343</v>
      </c>
      <c r="D153" s="249"/>
      <c r="E153" s="250"/>
      <c r="F153" s="223"/>
      <c r="G153" s="22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228</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66" t="s">
        <v>359</v>
      </c>
      <c r="D154" s="247"/>
      <c r="E154" s="248">
        <v>172.14</v>
      </c>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228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66" t="s">
        <v>356</v>
      </c>
      <c r="D155" s="247"/>
      <c r="E155" s="248"/>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228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66" t="s">
        <v>336</v>
      </c>
      <c r="D156" s="247"/>
      <c r="E156" s="248"/>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228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8" t="s">
        <v>337</v>
      </c>
      <c r="D157" s="249"/>
      <c r="E157" s="250"/>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228</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69" t="s">
        <v>338</v>
      </c>
      <c r="D158" s="249"/>
      <c r="E158" s="250">
        <v>53.38</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228</v>
      </c>
      <c r="AH158" s="212">
        <v>2</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69" t="s">
        <v>339</v>
      </c>
      <c r="D159" s="249"/>
      <c r="E159" s="250">
        <v>6.53</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228</v>
      </c>
      <c r="AH159" s="212">
        <v>2</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69" t="s">
        <v>340</v>
      </c>
      <c r="D160" s="249"/>
      <c r="E160" s="250">
        <v>8.4600000000000009</v>
      </c>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228</v>
      </c>
      <c r="AH160" s="212">
        <v>2</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69" t="s">
        <v>341</v>
      </c>
      <c r="D161" s="249"/>
      <c r="E161" s="250">
        <v>73.849999999999994</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228</v>
      </c>
      <c r="AH161" s="212">
        <v>2</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70" t="s">
        <v>342</v>
      </c>
      <c r="D162" s="251"/>
      <c r="E162" s="252">
        <v>142.22</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228</v>
      </c>
      <c r="AH162" s="212">
        <v>3</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68" t="s">
        <v>343</v>
      </c>
      <c r="D163" s="249"/>
      <c r="E163" s="250"/>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228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66" t="s">
        <v>360</v>
      </c>
      <c r="D164" s="247"/>
      <c r="E164" s="248">
        <v>853.32</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228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3">
        <v>25</v>
      </c>
      <c r="B165" s="234" t="s">
        <v>361</v>
      </c>
      <c r="C165" s="242" t="s">
        <v>362</v>
      </c>
      <c r="D165" s="235" t="s">
        <v>220</v>
      </c>
      <c r="E165" s="236">
        <v>199.6</v>
      </c>
      <c r="F165" s="237"/>
      <c r="G165" s="238">
        <f>ROUND(E165*F165,2)</f>
        <v>0</v>
      </c>
      <c r="H165" s="237"/>
      <c r="I165" s="238">
        <f>ROUND(E165*H165,2)</f>
        <v>0</v>
      </c>
      <c r="J165" s="237"/>
      <c r="K165" s="238">
        <f>ROUND(E165*J165,2)</f>
        <v>0</v>
      </c>
      <c r="L165" s="238">
        <v>21</v>
      </c>
      <c r="M165" s="238">
        <f>G165*(1+L165/100)</f>
        <v>0</v>
      </c>
      <c r="N165" s="236">
        <v>0</v>
      </c>
      <c r="O165" s="236">
        <f>ROUND(E165*N165,2)</f>
        <v>0</v>
      </c>
      <c r="P165" s="236">
        <v>0</v>
      </c>
      <c r="Q165" s="236">
        <f>ROUND(E165*P165,2)</f>
        <v>0</v>
      </c>
      <c r="R165" s="238" t="s">
        <v>221</v>
      </c>
      <c r="S165" s="238" t="s">
        <v>205</v>
      </c>
      <c r="T165" s="239" t="s">
        <v>222</v>
      </c>
      <c r="U165" s="223">
        <v>0.05</v>
      </c>
      <c r="V165" s="223">
        <f>ROUND(E165*U165,2)</f>
        <v>9.98</v>
      </c>
      <c r="W165" s="223"/>
      <c r="X165" s="223" t="s">
        <v>223</v>
      </c>
      <c r="Y165" s="223" t="s">
        <v>208</v>
      </c>
      <c r="Z165" s="212"/>
      <c r="AA165" s="212"/>
      <c r="AB165" s="212"/>
      <c r="AC165" s="212"/>
      <c r="AD165" s="212"/>
      <c r="AE165" s="212"/>
      <c r="AF165" s="212"/>
      <c r="AG165" s="212" t="s">
        <v>224</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6" t="s">
        <v>349</v>
      </c>
      <c r="D166" s="247"/>
      <c r="E166" s="248"/>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228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8" t="s">
        <v>337</v>
      </c>
      <c r="D167" s="249"/>
      <c r="E167" s="250"/>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228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9" t="s">
        <v>350</v>
      </c>
      <c r="D168" s="249"/>
      <c r="E168" s="250">
        <v>10.27</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228</v>
      </c>
      <c r="AH168" s="212">
        <v>2</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69" t="s">
        <v>351</v>
      </c>
      <c r="D169" s="249"/>
      <c r="E169" s="250">
        <v>11.33</v>
      </c>
      <c r="F169" s="223"/>
      <c r="G169" s="223"/>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228</v>
      </c>
      <c r="AH169" s="212">
        <v>2</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69" t="s">
        <v>352</v>
      </c>
      <c r="D170" s="249"/>
      <c r="E170" s="250">
        <v>3.51</v>
      </c>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228</v>
      </c>
      <c r="AH170" s="212">
        <v>2</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69" t="s">
        <v>353</v>
      </c>
      <c r="D171" s="249"/>
      <c r="E171" s="250">
        <v>18.190000000000001</v>
      </c>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228</v>
      </c>
      <c r="AH171" s="212">
        <v>2</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69" t="s">
        <v>354</v>
      </c>
      <c r="D172" s="249"/>
      <c r="E172" s="250">
        <v>14.08</v>
      </c>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228</v>
      </c>
      <c r="AH172" s="212">
        <v>2</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70" t="s">
        <v>342</v>
      </c>
      <c r="D173" s="251"/>
      <c r="E173" s="252">
        <v>57.38</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228</v>
      </c>
      <c r="AH173" s="212">
        <v>3</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68" t="s">
        <v>343</v>
      </c>
      <c r="D174" s="249"/>
      <c r="E174" s="250"/>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228</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66" t="s">
        <v>355</v>
      </c>
      <c r="D175" s="247"/>
      <c r="E175" s="248">
        <v>57.38</v>
      </c>
      <c r="F175" s="223"/>
      <c r="G175" s="223"/>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228</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66" t="s">
        <v>356</v>
      </c>
      <c r="D176" s="247"/>
      <c r="E176" s="248"/>
      <c r="F176" s="223"/>
      <c r="G176" s="22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228</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66" t="s">
        <v>336</v>
      </c>
      <c r="D177" s="247"/>
      <c r="E177" s="248"/>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228</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68" t="s">
        <v>337</v>
      </c>
      <c r="D178" s="249"/>
      <c r="E178" s="250"/>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228</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69" t="s">
        <v>338</v>
      </c>
      <c r="D179" s="249"/>
      <c r="E179" s="250">
        <v>53.38</v>
      </c>
      <c r="F179" s="223"/>
      <c r="G179" s="223"/>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228</v>
      </c>
      <c r="AH179" s="212">
        <v>2</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9" t="s">
        <v>339</v>
      </c>
      <c r="D180" s="249"/>
      <c r="E180" s="250">
        <v>6.53</v>
      </c>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228</v>
      </c>
      <c r="AH180" s="212">
        <v>2</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69" t="s">
        <v>340</v>
      </c>
      <c r="D181" s="249"/>
      <c r="E181" s="250">
        <v>8.4600000000000009</v>
      </c>
      <c r="F181" s="223"/>
      <c r="G181" s="223"/>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228</v>
      </c>
      <c r="AH181" s="212">
        <v>2</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69" t="s">
        <v>341</v>
      </c>
      <c r="D182" s="249"/>
      <c r="E182" s="250">
        <v>73.849999999999994</v>
      </c>
      <c r="F182" s="223"/>
      <c r="G182" s="223"/>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228</v>
      </c>
      <c r="AH182" s="212">
        <v>2</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70" t="s">
        <v>342</v>
      </c>
      <c r="D183" s="251"/>
      <c r="E183" s="252">
        <v>142.22</v>
      </c>
      <c r="F183" s="223"/>
      <c r="G183" s="223"/>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228</v>
      </c>
      <c r="AH183" s="212">
        <v>3</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68" t="s">
        <v>343</v>
      </c>
      <c r="D184" s="249"/>
      <c r="E184" s="250"/>
      <c r="F184" s="223"/>
      <c r="G184" s="22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228</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66" t="s">
        <v>344</v>
      </c>
      <c r="D185" s="247"/>
      <c r="E185" s="248">
        <v>142.22</v>
      </c>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228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x14ac:dyDescent="0.2">
      <c r="A186" s="226" t="s">
        <v>200</v>
      </c>
      <c r="B186" s="227" t="s">
        <v>111</v>
      </c>
      <c r="C186" s="241" t="s">
        <v>112</v>
      </c>
      <c r="D186" s="228"/>
      <c r="E186" s="229"/>
      <c r="F186" s="230"/>
      <c r="G186" s="230">
        <f>SUMIF(AG187:AG188,"&lt;&gt;NOR",G187:G188)</f>
        <v>0</v>
      </c>
      <c r="H186" s="230"/>
      <c r="I186" s="230">
        <f>SUM(I187:I188)</f>
        <v>0</v>
      </c>
      <c r="J186" s="230"/>
      <c r="K186" s="230">
        <f>SUM(K187:K188)</f>
        <v>0</v>
      </c>
      <c r="L186" s="230"/>
      <c r="M186" s="230">
        <f>SUM(M187:M188)</f>
        <v>0</v>
      </c>
      <c r="N186" s="229"/>
      <c r="O186" s="229">
        <f>SUM(O187:O188)</f>
        <v>0.26</v>
      </c>
      <c r="P186" s="229"/>
      <c r="Q186" s="229">
        <f>SUM(Q187:Q188)</f>
        <v>0</v>
      </c>
      <c r="R186" s="230"/>
      <c r="S186" s="230"/>
      <c r="T186" s="231"/>
      <c r="U186" s="225"/>
      <c r="V186" s="225">
        <f>SUM(V187:V188)</f>
        <v>38.4</v>
      </c>
      <c r="W186" s="225"/>
      <c r="X186" s="225"/>
      <c r="Y186" s="225"/>
      <c r="AG186" t="s">
        <v>201</v>
      </c>
    </row>
    <row r="187" spans="1:60" outlineLevel="1" x14ac:dyDescent="0.2">
      <c r="A187" s="233">
        <v>26</v>
      </c>
      <c r="B187" s="234" t="s">
        <v>363</v>
      </c>
      <c r="C187" s="242" t="s">
        <v>364</v>
      </c>
      <c r="D187" s="235" t="s">
        <v>220</v>
      </c>
      <c r="E187" s="236">
        <v>216.93</v>
      </c>
      <c r="F187" s="237"/>
      <c r="G187" s="238">
        <f>ROUND(E187*F187,2)</f>
        <v>0</v>
      </c>
      <c r="H187" s="237"/>
      <c r="I187" s="238">
        <f>ROUND(E187*H187,2)</f>
        <v>0</v>
      </c>
      <c r="J187" s="237"/>
      <c r="K187" s="238">
        <f>ROUND(E187*J187,2)</f>
        <v>0</v>
      </c>
      <c r="L187" s="238">
        <v>21</v>
      </c>
      <c r="M187" s="238">
        <f>G187*(1+L187/100)</f>
        <v>0</v>
      </c>
      <c r="N187" s="236">
        <v>1.2099999999999999E-3</v>
      </c>
      <c r="O187" s="236">
        <f>ROUND(E187*N187,2)</f>
        <v>0.26</v>
      </c>
      <c r="P187" s="236">
        <v>0</v>
      </c>
      <c r="Q187" s="236">
        <f>ROUND(E187*P187,2)</f>
        <v>0</v>
      </c>
      <c r="R187" s="238" t="s">
        <v>365</v>
      </c>
      <c r="S187" s="238" t="s">
        <v>205</v>
      </c>
      <c r="T187" s="239" t="s">
        <v>222</v>
      </c>
      <c r="U187" s="223">
        <v>0.17699999999999999</v>
      </c>
      <c r="V187" s="223">
        <f>ROUND(E187*U187,2)</f>
        <v>38.4</v>
      </c>
      <c r="W187" s="223"/>
      <c r="X187" s="223" t="s">
        <v>223</v>
      </c>
      <c r="Y187" s="223" t="s">
        <v>208</v>
      </c>
      <c r="Z187" s="212"/>
      <c r="AA187" s="212"/>
      <c r="AB187" s="212"/>
      <c r="AC187" s="212"/>
      <c r="AD187" s="212"/>
      <c r="AE187" s="212"/>
      <c r="AF187" s="212"/>
      <c r="AG187" s="212" t="s">
        <v>224</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66" t="s">
        <v>366</v>
      </c>
      <c r="D188" s="247"/>
      <c r="E188" s="248">
        <v>216.93</v>
      </c>
      <c r="F188" s="223"/>
      <c r="G188" s="22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228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x14ac:dyDescent="0.2">
      <c r="A189" s="226" t="s">
        <v>200</v>
      </c>
      <c r="B189" s="227" t="s">
        <v>113</v>
      </c>
      <c r="C189" s="241" t="s">
        <v>114</v>
      </c>
      <c r="D189" s="228"/>
      <c r="E189" s="229"/>
      <c r="F189" s="230"/>
      <c r="G189" s="230">
        <f>SUMIF(AG190:AG193,"&lt;&gt;NOR",G190:G193)</f>
        <v>0</v>
      </c>
      <c r="H189" s="230"/>
      <c r="I189" s="230">
        <f>SUM(I190:I193)</f>
        <v>0</v>
      </c>
      <c r="J189" s="230"/>
      <c r="K189" s="230">
        <f>SUM(K190:K193)</f>
        <v>0</v>
      </c>
      <c r="L189" s="230"/>
      <c r="M189" s="230">
        <f>SUM(M190:M193)</f>
        <v>0</v>
      </c>
      <c r="N189" s="229"/>
      <c r="O189" s="229">
        <f>SUM(O190:O193)</f>
        <v>0.01</v>
      </c>
      <c r="P189" s="229"/>
      <c r="Q189" s="229">
        <f>SUM(Q190:Q193)</f>
        <v>0</v>
      </c>
      <c r="R189" s="230"/>
      <c r="S189" s="230"/>
      <c r="T189" s="231"/>
      <c r="U189" s="225"/>
      <c r="V189" s="225">
        <f>SUM(V190:V193)</f>
        <v>74.81</v>
      </c>
      <c r="W189" s="225"/>
      <c r="X189" s="225"/>
      <c r="Y189" s="225"/>
      <c r="AG189" t="s">
        <v>201</v>
      </c>
    </row>
    <row r="190" spans="1:60" ht="56.25" outlineLevel="1" x14ac:dyDescent="0.2">
      <c r="A190" s="233">
        <v>27</v>
      </c>
      <c r="B190" s="234" t="s">
        <v>367</v>
      </c>
      <c r="C190" s="242" t="s">
        <v>368</v>
      </c>
      <c r="D190" s="235" t="s">
        <v>220</v>
      </c>
      <c r="E190" s="236">
        <v>216.93</v>
      </c>
      <c r="F190" s="237"/>
      <c r="G190" s="238">
        <f>ROUND(E190*F190,2)</f>
        <v>0</v>
      </c>
      <c r="H190" s="237"/>
      <c r="I190" s="238">
        <f>ROUND(E190*H190,2)</f>
        <v>0</v>
      </c>
      <c r="J190" s="237"/>
      <c r="K190" s="238">
        <f>ROUND(E190*J190,2)</f>
        <v>0</v>
      </c>
      <c r="L190" s="238">
        <v>21</v>
      </c>
      <c r="M190" s="238">
        <f>G190*(1+L190/100)</f>
        <v>0</v>
      </c>
      <c r="N190" s="236">
        <v>4.0000000000000003E-5</v>
      </c>
      <c r="O190" s="236">
        <f>ROUND(E190*N190,2)</f>
        <v>0.01</v>
      </c>
      <c r="P190" s="236">
        <v>0</v>
      </c>
      <c r="Q190" s="236">
        <f>ROUND(E190*P190,2)</f>
        <v>0</v>
      </c>
      <c r="R190" s="238" t="s">
        <v>221</v>
      </c>
      <c r="S190" s="238" t="s">
        <v>205</v>
      </c>
      <c r="T190" s="239" t="s">
        <v>222</v>
      </c>
      <c r="U190" s="223">
        <v>0.308</v>
      </c>
      <c r="V190" s="223">
        <f>ROUND(E190*U190,2)</f>
        <v>66.81</v>
      </c>
      <c r="W190" s="223"/>
      <c r="X190" s="223" t="s">
        <v>223</v>
      </c>
      <c r="Y190" s="223" t="s">
        <v>208</v>
      </c>
      <c r="Z190" s="212"/>
      <c r="AA190" s="212"/>
      <c r="AB190" s="212"/>
      <c r="AC190" s="212"/>
      <c r="AD190" s="212"/>
      <c r="AE190" s="212"/>
      <c r="AF190" s="212"/>
      <c r="AG190" s="212" t="s">
        <v>224</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66" t="s">
        <v>366</v>
      </c>
      <c r="D191" s="247"/>
      <c r="E191" s="248">
        <v>216.93</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228</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3">
        <v>28</v>
      </c>
      <c r="B192" s="234" t="s">
        <v>369</v>
      </c>
      <c r="C192" s="242" t="s">
        <v>370</v>
      </c>
      <c r="D192" s="235" t="s">
        <v>371</v>
      </c>
      <c r="E192" s="236">
        <v>8</v>
      </c>
      <c r="F192" s="237"/>
      <c r="G192" s="238">
        <f>ROUND(E192*F192,2)</f>
        <v>0</v>
      </c>
      <c r="H192" s="237"/>
      <c r="I192" s="238">
        <f>ROUND(E192*H192,2)</f>
        <v>0</v>
      </c>
      <c r="J192" s="237"/>
      <c r="K192" s="238">
        <f>ROUND(E192*J192,2)</f>
        <v>0</v>
      </c>
      <c r="L192" s="238">
        <v>21</v>
      </c>
      <c r="M192" s="238">
        <f>G192*(1+L192/100)</f>
        <v>0</v>
      </c>
      <c r="N192" s="236">
        <v>0</v>
      </c>
      <c r="O192" s="236">
        <f>ROUND(E192*N192,2)</f>
        <v>0</v>
      </c>
      <c r="P192" s="236">
        <v>0</v>
      </c>
      <c r="Q192" s="236">
        <f>ROUND(E192*P192,2)</f>
        <v>0</v>
      </c>
      <c r="R192" s="238" t="s">
        <v>372</v>
      </c>
      <c r="S192" s="238" t="s">
        <v>205</v>
      </c>
      <c r="T192" s="239" t="s">
        <v>222</v>
      </c>
      <c r="U192" s="223">
        <v>1</v>
      </c>
      <c r="V192" s="223">
        <f>ROUND(E192*U192,2)</f>
        <v>8</v>
      </c>
      <c r="W192" s="223"/>
      <c r="X192" s="223" t="s">
        <v>373</v>
      </c>
      <c r="Y192" s="223" t="s">
        <v>208</v>
      </c>
      <c r="Z192" s="212"/>
      <c r="AA192" s="212"/>
      <c r="AB192" s="212"/>
      <c r="AC192" s="212"/>
      <c r="AD192" s="212"/>
      <c r="AE192" s="212"/>
      <c r="AF192" s="212"/>
      <c r="AG192" s="212" t="s">
        <v>374</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66" t="s">
        <v>375</v>
      </c>
      <c r="D193" s="247"/>
      <c r="E193" s="248">
        <v>8</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228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6" t="s">
        <v>200</v>
      </c>
      <c r="B194" s="227" t="s">
        <v>115</v>
      </c>
      <c r="C194" s="241" t="s">
        <v>116</v>
      </c>
      <c r="D194" s="228"/>
      <c r="E194" s="229"/>
      <c r="F194" s="230"/>
      <c r="G194" s="230">
        <f>SUMIF(AG195:AG237,"&lt;&gt;NOR",G195:G237)</f>
        <v>0</v>
      </c>
      <c r="H194" s="230"/>
      <c r="I194" s="230">
        <f>SUM(I195:I237)</f>
        <v>0</v>
      </c>
      <c r="J194" s="230"/>
      <c r="K194" s="230">
        <f>SUM(K195:K237)</f>
        <v>0</v>
      </c>
      <c r="L194" s="230"/>
      <c r="M194" s="230">
        <f>SUM(M195:M237)</f>
        <v>0</v>
      </c>
      <c r="N194" s="229"/>
      <c r="O194" s="229">
        <f>SUM(O195:O237)</f>
        <v>0</v>
      </c>
      <c r="P194" s="229"/>
      <c r="Q194" s="229">
        <f>SUM(Q195:Q237)</f>
        <v>0.91999999999999993</v>
      </c>
      <c r="R194" s="230"/>
      <c r="S194" s="230"/>
      <c r="T194" s="231"/>
      <c r="U194" s="225"/>
      <c r="V194" s="225">
        <f>SUM(V195:V237)</f>
        <v>22.990000000000002</v>
      </c>
      <c r="W194" s="225"/>
      <c r="X194" s="225"/>
      <c r="Y194" s="225"/>
      <c r="AG194" t="s">
        <v>201</v>
      </c>
    </row>
    <row r="195" spans="1:60" ht="22.5" outlineLevel="1" x14ac:dyDescent="0.2">
      <c r="A195" s="233">
        <v>29</v>
      </c>
      <c r="B195" s="234" t="s">
        <v>376</v>
      </c>
      <c r="C195" s="242" t="s">
        <v>377</v>
      </c>
      <c r="D195" s="235" t="s">
        <v>220</v>
      </c>
      <c r="E195" s="236">
        <v>7.72</v>
      </c>
      <c r="F195" s="237"/>
      <c r="G195" s="238">
        <f>ROUND(E195*F195,2)</f>
        <v>0</v>
      </c>
      <c r="H195" s="237"/>
      <c r="I195" s="238">
        <f>ROUND(E195*H195,2)</f>
        <v>0</v>
      </c>
      <c r="J195" s="237"/>
      <c r="K195" s="238">
        <f>ROUND(E195*J195,2)</f>
        <v>0</v>
      </c>
      <c r="L195" s="238">
        <v>21</v>
      </c>
      <c r="M195" s="238">
        <f>G195*(1+L195/100)</f>
        <v>0</v>
      </c>
      <c r="N195" s="236">
        <v>3.3E-4</v>
      </c>
      <c r="O195" s="236">
        <f>ROUND(E195*N195,2)</f>
        <v>0</v>
      </c>
      <c r="P195" s="236">
        <v>1.183E-2</v>
      </c>
      <c r="Q195" s="236">
        <f>ROUND(E195*P195,2)</f>
        <v>0.09</v>
      </c>
      <c r="R195" s="238" t="s">
        <v>378</v>
      </c>
      <c r="S195" s="238" t="s">
        <v>205</v>
      </c>
      <c r="T195" s="239" t="s">
        <v>222</v>
      </c>
      <c r="U195" s="223">
        <v>0.34599999999999997</v>
      </c>
      <c r="V195" s="223">
        <f>ROUND(E195*U195,2)</f>
        <v>2.67</v>
      </c>
      <c r="W195" s="223"/>
      <c r="X195" s="223" t="s">
        <v>223</v>
      </c>
      <c r="Y195" s="223" t="s">
        <v>208</v>
      </c>
      <c r="Z195" s="212"/>
      <c r="AA195" s="212"/>
      <c r="AB195" s="212"/>
      <c r="AC195" s="212"/>
      <c r="AD195" s="212"/>
      <c r="AE195" s="212"/>
      <c r="AF195" s="212"/>
      <c r="AG195" s="212" t="s">
        <v>224</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66" t="s">
        <v>379</v>
      </c>
      <c r="D196" s="247"/>
      <c r="E196" s="248">
        <v>5.22</v>
      </c>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228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66" t="s">
        <v>380</v>
      </c>
      <c r="D197" s="247"/>
      <c r="E197" s="248">
        <v>1.33</v>
      </c>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228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66" t="s">
        <v>381</v>
      </c>
      <c r="D198" s="247"/>
      <c r="E198" s="248">
        <v>1.17</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228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33">
        <v>30</v>
      </c>
      <c r="B199" s="234" t="s">
        <v>382</v>
      </c>
      <c r="C199" s="242" t="s">
        <v>383</v>
      </c>
      <c r="D199" s="235" t="s">
        <v>220</v>
      </c>
      <c r="E199" s="236">
        <v>7.72</v>
      </c>
      <c r="F199" s="237"/>
      <c r="G199" s="238">
        <f>ROUND(E199*F199,2)</f>
        <v>0</v>
      </c>
      <c r="H199" s="237"/>
      <c r="I199" s="238">
        <f>ROUND(E199*H199,2)</f>
        <v>0</v>
      </c>
      <c r="J199" s="237"/>
      <c r="K199" s="238">
        <f>ROUND(E199*J199,2)</f>
        <v>0</v>
      </c>
      <c r="L199" s="238">
        <v>21</v>
      </c>
      <c r="M199" s="238">
        <f>G199*(1+L199/100)</f>
        <v>0</v>
      </c>
      <c r="N199" s="236">
        <v>0</v>
      </c>
      <c r="O199" s="236">
        <f>ROUND(E199*N199,2)</f>
        <v>0</v>
      </c>
      <c r="P199" s="236">
        <v>1.75E-3</v>
      </c>
      <c r="Q199" s="236">
        <f>ROUND(E199*P199,2)</f>
        <v>0.01</v>
      </c>
      <c r="R199" s="238" t="s">
        <v>378</v>
      </c>
      <c r="S199" s="238" t="s">
        <v>205</v>
      </c>
      <c r="T199" s="239" t="s">
        <v>222</v>
      </c>
      <c r="U199" s="223">
        <v>0.16500000000000001</v>
      </c>
      <c r="V199" s="223">
        <f>ROUND(E199*U199,2)</f>
        <v>1.27</v>
      </c>
      <c r="W199" s="223"/>
      <c r="X199" s="223" t="s">
        <v>223</v>
      </c>
      <c r="Y199" s="223" t="s">
        <v>208</v>
      </c>
      <c r="Z199" s="212"/>
      <c r="AA199" s="212"/>
      <c r="AB199" s="212"/>
      <c r="AC199" s="212"/>
      <c r="AD199" s="212"/>
      <c r="AE199" s="212"/>
      <c r="AF199" s="212"/>
      <c r="AG199" s="212" t="s">
        <v>224</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66" t="s">
        <v>279</v>
      </c>
      <c r="D200" s="247"/>
      <c r="E200" s="248">
        <v>5.22</v>
      </c>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228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66" t="s">
        <v>284</v>
      </c>
      <c r="D201" s="247"/>
      <c r="E201" s="248">
        <v>1.33</v>
      </c>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228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66" t="s">
        <v>285</v>
      </c>
      <c r="D202" s="247"/>
      <c r="E202" s="248">
        <v>1.17</v>
      </c>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228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3">
        <v>31</v>
      </c>
      <c r="B203" s="234" t="s">
        <v>384</v>
      </c>
      <c r="C203" s="242" t="s">
        <v>385</v>
      </c>
      <c r="D203" s="235" t="s">
        <v>220</v>
      </c>
      <c r="E203" s="236">
        <v>17.329999999999998</v>
      </c>
      <c r="F203" s="237"/>
      <c r="G203" s="238">
        <f>ROUND(E203*F203,2)</f>
        <v>0</v>
      </c>
      <c r="H203" s="237"/>
      <c r="I203" s="238">
        <f>ROUND(E203*H203,2)</f>
        <v>0</v>
      </c>
      <c r="J203" s="237"/>
      <c r="K203" s="238">
        <f>ROUND(E203*J203,2)</f>
        <v>0</v>
      </c>
      <c r="L203" s="238">
        <v>21</v>
      </c>
      <c r="M203" s="238">
        <f>G203*(1+L203/100)</f>
        <v>0</v>
      </c>
      <c r="N203" s="236">
        <v>0</v>
      </c>
      <c r="O203" s="236">
        <f>ROUND(E203*N203,2)</f>
        <v>0</v>
      </c>
      <c r="P203" s="236">
        <v>1.26E-2</v>
      </c>
      <c r="Q203" s="236">
        <f>ROUND(E203*P203,2)</f>
        <v>0.22</v>
      </c>
      <c r="R203" s="238" t="s">
        <v>378</v>
      </c>
      <c r="S203" s="238" t="s">
        <v>205</v>
      </c>
      <c r="T203" s="239" t="s">
        <v>222</v>
      </c>
      <c r="U203" s="223">
        <v>0.33</v>
      </c>
      <c r="V203" s="223">
        <f>ROUND(E203*U203,2)</f>
        <v>5.72</v>
      </c>
      <c r="W203" s="223"/>
      <c r="X203" s="223" t="s">
        <v>223</v>
      </c>
      <c r="Y203" s="223" t="s">
        <v>208</v>
      </c>
      <c r="Z203" s="212"/>
      <c r="AA203" s="212"/>
      <c r="AB203" s="212"/>
      <c r="AC203" s="212"/>
      <c r="AD203" s="212"/>
      <c r="AE203" s="212"/>
      <c r="AF203" s="212"/>
      <c r="AG203" s="212" t="s">
        <v>224</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6" t="s">
        <v>386</v>
      </c>
      <c r="D204" s="247"/>
      <c r="E204" s="248"/>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228</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66" t="s">
        <v>387</v>
      </c>
      <c r="D205" s="247"/>
      <c r="E205" s="248"/>
      <c r="F205" s="223"/>
      <c r="G205" s="223"/>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228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66" t="s">
        <v>388</v>
      </c>
      <c r="D206" s="247"/>
      <c r="E206" s="248">
        <v>9.61</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228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66" t="s">
        <v>279</v>
      </c>
      <c r="D207" s="247"/>
      <c r="E207" s="248">
        <v>5.22</v>
      </c>
      <c r="F207" s="223"/>
      <c r="G207" s="22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228</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66" t="s">
        <v>284</v>
      </c>
      <c r="D208" s="247"/>
      <c r="E208" s="248">
        <v>1.33</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228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66" t="s">
        <v>285</v>
      </c>
      <c r="D209" s="247"/>
      <c r="E209" s="248">
        <v>1.17</v>
      </c>
      <c r="F209" s="223"/>
      <c r="G209" s="223"/>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228</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3">
        <v>32</v>
      </c>
      <c r="B210" s="234" t="s">
        <v>389</v>
      </c>
      <c r="C210" s="242" t="s">
        <v>390</v>
      </c>
      <c r="D210" s="235" t="s">
        <v>220</v>
      </c>
      <c r="E210" s="236">
        <v>7.72</v>
      </c>
      <c r="F210" s="237"/>
      <c r="G210" s="238">
        <f>ROUND(E210*F210,2)</f>
        <v>0</v>
      </c>
      <c r="H210" s="237"/>
      <c r="I210" s="238">
        <f>ROUND(E210*H210,2)</f>
        <v>0</v>
      </c>
      <c r="J210" s="237"/>
      <c r="K210" s="238">
        <f>ROUND(E210*J210,2)</f>
        <v>0</v>
      </c>
      <c r="L210" s="238">
        <v>21</v>
      </c>
      <c r="M210" s="238">
        <f>G210*(1+L210/100)</f>
        <v>0</v>
      </c>
      <c r="N210" s="236">
        <v>0</v>
      </c>
      <c r="O210" s="236">
        <f>ROUND(E210*N210,2)</f>
        <v>0</v>
      </c>
      <c r="P210" s="236">
        <v>0.02</v>
      </c>
      <c r="Q210" s="236">
        <f>ROUND(E210*P210,2)</f>
        <v>0.15</v>
      </c>
      <c r="R210" s="238" t="s">
        <v>378</v>
      </c>
      <c r="S210" s="238" t="s">
        <v>205</v>
      </c>
      <c r="T210" s="239" t="s">
        <v>222</v>
      </c>
      <c r="U210" s="223">
        <v>0.14699999999999999</v>
      </c>
      <c r="V210" s="223">
        <f>ROUND(E210*U210,2)</f>
        <v>1.1299999999999999</v>
      </c>
      <c r="W210" s="223"/>
      <c r="X210" s="223" t="s">
        <v>223</v>
      </c>
      <c r="Y210" s="223" t="s">
        <v>208</v>
      </c>
      <c r="Z210" s="212"/>
      <c r="AA210" s="212"/>
      <c r="AB210" s="212"/>
      <c r="AC210" s="212"/>
      <c r="AD210" s="212"/>
      <c r="AE210" s="212"/>
      <c r="AF210" s="212"/>
      <c r="AG210" s="212" t="s">
        <v>224</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65" t="s">
        <v>391</v>
      </c>
      <c r="D211" s="254"/>
      <c r="E211" s="254"/>
      <c r="F211" s="254"/>
      <c r="G211" s="254"/>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226</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66" t="s">
        <v>279</v>
      </c>
      <c r="D212" s="247"/>
      <c r="E212" s="248">
        <v>5.22</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228</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66" t="s">
        <v>284</v>
      </c>
      <c r="D213" s="247"/>
      <c r="E213" s="248">
        <v>1.33</v>
      </c>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228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66" t="s">
        <v>285</v>
      </c>
      <c r="D214" s="247"/>
      <c r="E214" s="248">
        <v>1.17</v>
      </c>
      <c r="F214" s="223"/>
      <c r="G214" s="223"/>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228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3">
        <v>33</v>
      </c>
      <c r="B215" s="234" t="s">
        <v>392</v>
      </c>
      <c r="C215" s="242" t="s">
        <v>393</v>
      </c>
      <c r="D215" s="235" t="s">
        <v>263</v>
      </c>
      <c r="E215" s="236">
        <v>15.4</v>
      </c>
      <c r="F215" s="237"/>
      <c r="G215" s="238">
        <f>ROUND(E215*F215,2)</f>
        <v>0</v>
      </c>
      <c r="H215" s="237"/>
      <c r="I215" s="238">
        <f>ROUND(E215*H215,2)</f>
        <v>0</v>
      </c>
      <c r="J215" s="237"/>
      <c r="K215" s="238">
        <f>ROUND(E215*J215,2)</f>
        <v>0</v>
      </c>
      <c r="L215" s="238">
        <v>21</v>
      </c>
      <c r="M215" s="238">
        <f>G215*(1+L215/100)</f>
        <v>0</v>
      </c>
      <c r="N215" s="236">
        <v>0</v>
      </c>
      <c r="O215" s="236">
        <f>ROUND(E215*N215,2)</f>
        <v>0</v>
      </c>
      <c r="P215" s="236">
        <v>4.0000000000000002E-4</v>
      </c>
      <c r="Q215" s="236">
        <f>ROUND(E215*P215,2)</f>
        <v>0.01</v>
      </c>
      <c r="R215" s="238" t="s">
        <v>378</v>
      </c>
      <c r="S215" s="238" t="s">
        <v>205</v>
      </c>
      <c r="T215" s="239" t="s">
        <v>222</v>
      </c>
      <c r="U215" s="223">
        <v>7.0000000000000007E-2</v>
      </c>
      <c r="V215" s="223">
        <f>ROUND(E215*U215,2)</f>
        <v>1.08</v>
      </c>
      <c r="W215" s="223"/>
      <c r="X215" s="223" t="s">
        <v>223</v>
      </c>
      <c r="Y215" s="223" t="s">
        <v>208</v>
      </c>
      <c r="Z215" s="212"/>
      <c r="AA215" s="212"/>
      <c r="AB215" s="212"/>
      <c r="AC215" s="212"/>
      <c r="AD215" s="212"/>
      <c r="AE215" s="212"/>
      <c r="AF215" s="212"/>
      <c r="AG215" s="212" t="s">
        <v>224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65" t="s">
        <v>391</v>
      </c>
      <c r="D216" s="254"/>
      <c r="E216" s="254"/>
      <c r="F216" s="254"/>
      <c r="G216" s="254"/>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226</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66" t="s">
        <v>394</v>
      </c>
      <c r="D217" s="247"/>
      <c r="E217" s="248">
        <v>7.4</v>
      </c>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228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66" t="s">
        <v>395</v>
      </c>
      <c r="D218" s="247"/>
      <c r="E218" s="248">
        <v>4</v>
      </c>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228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66" t="s">
        <v>396</v>
      </c>
      <c r="D219" s="247"/>
      <c r="E219" s="248">
        <v>4</v>
      </c>
      <c r="F219" s="223"/>
      <c r="G219" s="22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228</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2.5" outlineLevel="1" x14ac:dyDescent="0.2">
      <c r="A220" s="233">
        <v>34</v>
      </c>
      <c r="B220" s="234" t="s">
        <v>397</v>
      </c>
      <c r="C220" s="242" t="s">
        <v>398</v>
      </c>
      <c r="D220" s="235" t="s">
        <v>220</v>
      </c>
      <c r="E220" s="236">
        <v>1.5049999999999999</v>
      </c>
      <c r="F220" s="237"/>
      <c r="G220" s="238">
        <f>ROUND(E220*F220,2)</f>
        <v>0</v>
      </c>
      <c r="H220" s="237"/>
      <c r="I220" s="238">
        <f>ROUND(E220*H220,2)</f>
        <v>0</v>
      </c>
      <c r="J220" s="237"/>
      <c r="K220" s="238">
        <f>ROUND(E220*J220,2)</f>
        <v>0</v>
      </c>
      <c r="L220" s="238">
        <v>21</v>
      </c>
      <c r="M220" s="238">
        <f>G220*(1+L220/100)</f>
        <v>0</v>
      </c>
      <c r="N220" s="236">
        <v>0</v>
      </c>
      <c r="O220" s="236">
        <f>ROUND(E220*N220,2)</f>
        <v>0</v>
      </c>
      <c r="P220" s="236">
        <v>5.5E-2</v>
      </c>
      <c r="Q220" s="236">
        <f>ROUND(E220*P220,2)</f>
        <v>0.08</v>
      </c>
      <c r="R220" s="238" t="s">
        <v>378</v>
      </c>
      <c r="S220" s="238" t="s">
        <v>205</v>
      </c>
      <c r="T220" s="239" t="s">
        <v>222</v>
      </c>
      <c r="U220" s="223">
        <v>0.42499999999999999</v>
      </c>
      <c r="V220" s="223">
        <f>ROUND(E220*U220,2)</f>
        <v>0.64</v>
      </c>
      <c r="W220" s="223"/>
      <c r="X220" s="223" t="s">
        <v>223</v>
      </c>
      <c r="Y220" s="223" t="s">
        <v>208</v>
      </c>
      <c r="Z220" s="212"/>
      <c r="AA220" s="212"/>
      <c r="AB220" s="212"/>
      <c r="AC220" s="212"/>
      <c r="AD220" s="212"/>
      <c r="AE220" s="212"/>
      <c r="AF220" s="212"/>
      <c r="AG220" s="212" t="s">
        <v>224</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ht="22.5" outlineLevel="2" x14ac:dyDescent="0.2">
      <c r="A221" s="219"/>
      <c r="B221" s="220"/>
      <c r="C221" s="265" t="s">
        <v>399</v>
      </c>
      <c r="D221" s="254"/>
      <c r="E221" s="254"/>
      <c r="F221" s="254"/>
      <c r="G221" s="254"/>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226</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53" t="str">
        <f>C221</f>
        <v>bez odstupu, po hrubém vybourání otvorů v jakémkoliv zdivu cihelném, včetně pomocného lešení o výšce podlahy do 1900 mm a pro zatížení do 1,5 kPa  (150 kg/m2),</v>
      </c>
      <c r="BB221" s="212"/>
      <c r="BC221" s="212"/>
      <c r="BD221" s="212"/>
      <c r="BE221" s="212"/>
      <c r="BF221" s="212"/>
      <c r="BG221" s="212"/>
      <c r="BH221" s="212"/>
    </row>
    <row r="222" spans="1:60" outlineLevel="2" x14ac:dyDescent="0.2">
      <c r="A222" s="219"/>
      <c r="B222" s="220"/>
      <c r="C222" s="266" t="s">
        <v>317</v>
      </c>
      <c r="D222" s="247"/>
      <c r="E222" s="248"/>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228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66" t="s">
        <v>400</v>
      </c>
      <c r="D223" s="247"/>
      <c r="E223" s="248">
        <v>0.65</v>
      </c>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228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66" t="s">
        <v>401</v>
      </c>
      <c r="D224" s="247"/>
      <c r="E224" s="248">
        <v>0.86</v>
      </c>
      <c r="F224" s="223"/>
      <c r="G224" s="223"/>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228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33">
        <v>35</v>
      </c>
      <c r="B225" s="234" t="s">
        <v>402</v>
      </c>
      <c r="C225" s="242" t="s">
        <v>403</v>
      </c>
      <c r="D225" s="235" t="s">
        <v>404</v>
      </c>
      <c r="E225" s="236">
        <v>2</v>
      </c>
      <c r="F225" s="237"/>
      <c r="G225" s="238">
        <f>ROUND(E225*F225,2)</f>
        <v>0</v>
      </c>
      <c r="H225" s="237"/>
      <c r="I225" s="238">
        <f>ROUND(E225*H225,2)</f>
        <v>0</v>
      </c>
      <c r="J225" s="237"/>
      <c r="K225" s="238">
        <f>ROUND(E225*J225,2)</f>
        <v>0</v>
      </c>
      <c r="L225" s="238">
        <v>21</v>
      </c>
      <c r="M225" s="238">
        <f>G225*(1+L225/100)</f>
        <v>0</v>
      </c>
      <c r="N225" s="236">
        <v>0</v>
      </c>
      <c r="O225" s="236">
        <f>ROUND(E225*N225,2)</f>
        <v>0</v>
      </c>
      <c r="P225" s="236">
        <v>0</v>
      </c>
      <c r="Q225" s="236">
        <f>ROUND(E225*P225,2)</f>
        <v>0</v>
      </c>
      <c r="R225" s="238" t="s">
        <v>378</v>
      </c>
      <c r="S225" s="238" t="s">
        <v>205</v>
      </c>
      <c r="T225" s="239" t="s">
        <v>222</v>
      </c>
      <c r="U225" s="223">
        <v>0.05</v>
      </c>
      <c r="V225" s="223">
        <f>ROUND(E225*U225,2)</f>
        <v>0.1</v>
      </c>
      <c r="W225" s="223"/>
      <c r="X225" s="223" t="s">
        <v>223</v>
      </c>
      <c r="Y225" s="223" t="s">
        <v>208</v>
      </c>
      <c r="Z225" s="212"/>
      <c r="AA225" s="212"/>
      <c r="AB225" s="212"/>
      <c r="AC225" s="212"/>
      <c r="AD225" s="212"/>
      <c r="AE225" s="212"/>
      <c r="AF225" s="212"/>
      <c r="AG225" s="212" t="s">
        <v>224</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65" t="s">
        <v>405</v>
      </c>
      <c r="D226" s="254"/>
      <c r="E226" s="254"/>
      <c r="F226" s="254"/>
      <c r="G226" s="254"/>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226</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33.75" outlineLevel="1" x14ac:dyDescent="0.2">
      <c r="A227" s="233">
        <v>36</v>
      </c>
      <c r="B227" s="234" t="s">
        <v>406</v>
      </c>
      <c r="C227" s="242" t="s">
        <v>407</v>
      </c>
      <c r="D227" s="235" t="s">
        <v>220</v>
      </c>
      <c r="E227" s="236">
        <v>3.57</v>
      </c>
      <c r="F227" s="237"/>
      <c r="G227" s="238">
        <f>ROUND(E227*F227,2)</f>
        <v>0</v>
      </c>
      <c r="H227" s="237"/>
      <c r="I227" s="238">
        <f>ROUND(E227*H227,2)</f>
        <v>0</v>
      </c>
      <c r="J227" s="237"/>
      <c r="K227" s="238">
        <f>ROUND(E227*J227,2)</f>
        <v>0</v>
      </c>
      <c r="L227" s="238">
        <v>21</v>
      </c>
      <c r="M227" s="238">
        <f>G227*(1+L227/100)</f>
        <v>0</v>
      </c>
      <c r="N227" s="236">
        <v>1.17E-3</v>
      </c>
      <c r="O227" s="236">
        <f>ROUND(E227*N227,2)</f>
        <v>0</v>
      </c>
      <c r="P227" s="236">
        <v>7.5999999999999998E-2</v>
      </c>
      <c r="Q227" s="236">
        <f>ROUND(E227*P227,2)</f>
        <v>0.27</v>
      </c>
      <c r="R227" s="238" t="s">
        <v>378</v>
      </c>
      <c r="S227" s="238" t="s">
        <v>205</v>
      </c>
      <c r="T227" s="239" t="s">
        <v>222</v>
      </c>
      <c r="U227" s="223">
        <v>0.93899999999999995</v>
      </c>
      <c r="V227" s="223">
        <f>ROUND(E227*U227,2)</f>
        <v>3.35</v>
      </c>
      <c r="W227" s="223"/>
      <c r="X227" s="223" t="s">
        <v>223</v>
      </c>
      <c r="Y227" s="223" t="s">
        <v>208</v>
      </c>
      <c r="Z227" s="212"/>
      <c r="AA227" s="212"/>
      <c r="AB227" s="212"/>
      <c r="AC227" s="212"/>
      <c r="AD227" s="212"/>
      <c r="AE227" s="212"/>
      <c r="AF227" s="212"/>
      <c r="AG227" s="212" t="s">
        <v>224</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66" t="s">
        <v>408</v>
      </c>
      <c r="D228" s="247"/>
      <c r="E228" s="248">
        <v>3.57</v>
      </c>
      <c r="F228" s="223"/>
      <c r="G228" s="223"/>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228</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33">
        <v>37</v>
      </c>
      <c r="B229" s="234" t="s">
        <v>409</v>
      </c>
      <c r="C229" s="242" t="s">
        <v>410</v>
      </c>
      <c r="D229" s="235" t="s">
        <v>220</v>
      </c>
      <c r="E229" s="236">
        <v>18.341999999999999</v>
      </c>
      <c r="F229" s="237"/>
      <c r="G229" s="238">
        <f>ROUND(E229*F229,2)</f>
        <v>0</v>
      </c>
      <c r="H229" s="237"/>
      <c r="I229" s="238">
        <f>ROUND(E229*H229,2)</f>
        <v>0</v>
      </c>
      <c r="J229" s="237"/>
      <c r="K229" s="238">
        <f>ROUND(E229*J229,2)</f>
        <v>0</v>
      </c>
      <c r="L229" s="238">
        <v>21</v>
      </c>
      <c r="M229" s="238">
        <f>G229*(1+L229/100)</f>
        <v>0</v>
      </c>
      <c r="N229" s="236">
        <v>0</v>
      </c>
      <c r="O229" s="236">
        <f>ROUND(E229*N229,2)</f>
        <v>0</v>
      </c>
      <c r="P229" s="236">
        <v>4.1999999999999997E-3</v>
      </c>
      <c r="Q229" s="236">
        <f>ROUND(E229*P229,2)</f>
        <v>0.08</v>
      </c>
      <c r="R229" s="238" t="s">
        <v>378</v>
      </c>
      <c r="S229" s="238" t="s">
        <v>205</v>
      </c>
      <c r="T229" s="239" t="s">
        <v>222</v>
      </c>
      <c r="U229" s="223">
        <v>0.105</v>
      </c>
      <c r="V229" s="223">
        <f>ROUND(E229*U229,2)</f>
        <v>1.93</v>
      </c>
      <c r="W229" s="223"/>
      <c r="X229" s="223" t="s">
        <v>223</v>
      </c>
      <c r="Y229" s="223" t="s">
        <v>208</v>
      </c>
      <c r="Z229" s="212"/>
      <c r="AA229" s="212"/>
      <c r="AB229" s="212"/>
      <c r="AC229" s="212"/>
      <c r="AD229" s="212"/>
      <c r="AE229" s="212"/>
      <c r="AF229" s="212"/>
      <c r="AG229" s="212" t="s">
        <v>224</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66" t="s">
        <v>411</v>
      </c>
      <c r="D230" s="247"/>
      <c r="E230" s="248"/>
      <c r="F230" s="223"/>
      <c r="G230" s="223"/>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228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66" t="s">
        <v>412</v>
      </c>
      <c r="D231" s="247"/>
      <c r="E231" s="248">
        <v>1.18</v>
      </c>
      <c r="F231" s="223"/>
      <c r="G231" s="223"/>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228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66" t="s">
        <v>413</v>
      </c>
      <c r="D232" s="247"/>
      <c r="E232" s="248">
        <v>7.59</v>
      </c>
      <c r="F232" s="223"/>
      <c r="G232" s="223"/>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228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66" t="s">
        <v>331</v>
      </c>
      <c r="D233" s="247"/>
      <c r="E233" s="248">
        <v>9.57</v>
      </c>
      <c r="F233" s="223"/>
      <c r="G233" s="223"/>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228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33">
        <v>38</v>
      </c>
      <c r="B234" s="234" t="s">
        <v>414</v>
      </c>
      <c r="C234" s="242" t="s">
        <v>415</v>
      </c>
      <c r="D234" s="235" t="s">
        <v>220</v>
      </c>
      <c r="E234" s="236">
        <v>3.9</v>
      </c>
      <c r="F234" s="237"/>
      <c r="G234" s="238">
        <f>ROUND(E234*F234,2)</f>
        <v>0</v>
      </c>
      <c r="H234" s="237"/>
      <c r="I234" s="238">
        <f>ROUND(E234*H234,2)</f>
        <v>0</v>
      </c>
      <c r="J234" s="237"/>
      <c r="K234" s="238">
        <f>ROUND(E234*J234,2)</f>
        <v>0</v>
      </c>
      <c r="L234" s="238">
        <v>21</v>
      </c>
      <c r="M234" s="238">
        <f>G234*(1+L234/100)</f>
        <v>0</v>
      </c>
      <c r="N234" s="236">
        <v>0</v>
      </c>
      <c r="O234" s="236">
        <f>ROUND(E234*N234,2)</f>
        <v>0</v>
      </c>
      <c r="P234" s="236">
        <v>3.5000000000000001E-3</v>
      </c>
      <c r="Q234" s="236">
        <f>ROUND(E234*P234,2)</f>
        <v>0.01</v>
      </c>
      <c r="R234" s="238" t="s">
        <v>416</v>
      </c>
      <c r="S234" s="238" t="s">
        <v>205</v>
      </c>
      <c r="T234" s="239" t="s">
        <v>222</v>
      </c>
      <c r="U234" s="223">
        <v>0.28100000000000003</v>
      </c>
      <c r="V234" s="223">
        <f>ROUND(E234*U234,2)</f>
        <v>1.1000000000000001</v>
      </c>
      <c r="W234" s="223"/>
      <c r="X234" s="223" t="s">
        <v>223</v>
      </c>
      <c r="Y234" s="223" t="s">
        <v>208</v>
      </c>
      <c r="Z234" s="212"/>
      <c r="AA234" s="212"/>
      <c r="AB234" s="212"/>
      <c r="AC234" s="212"/>
      <c r="AD234" s="212"/>
      <c r="AE234" s="212"/>
      <c r="AF234" s="212"/>
      <c r="AG234" s="212" t="s">
        <v>224</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66" t="s">
        <v>417</v>
      </c>
      <c r="D235" s="247"/>
      <c r="E235" s="248">
        <v>3.9</v>
      </c>
      <c r="F235" s="223"/>
      <c r="G235" s="223"/>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228</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3">
        <v>39</v>
      </c>
      <c r="B236" s="234" t="s">
        <v>418</v>
      </c>
      <c r="C236" s="242" t="s">
        <v>419</v>
      </c>
      <c r="D236" s="235" t="s">
        <v>371</v>
      </c>
      <c r="E236" s="236">
        <v>4</v>
      </c>
      <c r="F236" s="237"/>
      <c r="G236" s="238">
        <f>ROUND(E236*F236,2)</f>
        <v>0</v>
      </c>
      <c r="H236" s="237"/>
      <c r="I236" s="238">
        <f>ROUND(E236*H236,2)</f>
        <v>0</v>
      </c>
      <c r="J236" s="237"/>
      <c r="K236" s="238">
        <f>ROUND(E236*J236,2)</f>
        <v>0</v>
      </c>
      <c r="L236" s="238">
        <v>21</v>
      </c>
      <c r="M236" s="238">
        <f>G236*(1+L236/100)</f>
        <v>0</v>
      </c>
      <c r="N236" s="236">
        <v>0</v>
      </c>
      <c r="O236" s="236">
        <f>ROUND(E236*N236,2)</f>
        <v>0</v>
      </c>
      <c r="P236" s="236">
        <v>0</v>
      </c>
      <c r="Q236" s="236">
        <f>ROUND(E236*P236,2)</f>
        <v>0</v>
      </c>
      <c r="R236" s="238" t="s">
        <v>372</v>
      </c>
      <c r="S236" s="238" t="s">
        <v>205</v>
      </c>
      <c r="T236" s="239" t="s">
        <v>222</v>
      </c>
      <c r="U236" s="223">
        <v>1</v>
      </c>
      <c r="V236" s="223">
        <f>ROUND(E236*U236,2)</f>
        <v>4</v>
      </c>
      <c r="W236" s="223"/>
      <c r="X236" s="223" t="s">
        <v>373</v>
      </c>
      <c r="Y236" s="223" t="s">
        <v>208</v>
      </c>
      <c r="Z236" s="212"/>
      <c r="AA236" s="212"/>
      <c r="AB236" s="212"/>
      <c r="AC236" s="212"/>
      <c r="AD236" s="212"/>
      <c r="AE236" s="212"/>
      <c r="AF236" s="212"/>
      <c r="AG236" s="212" t="s">
        <v>374</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66" t="s">
        <v>420</v>
      </c>
      <c r="D237" s="247"/>
      <c r="E237" s="248">
        <v>4</v>
      </c>
      <c r="F237" s="223"/>
      <c r="G237" s="223"/>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228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x14ac:dyDescent="0.2">
      <c r="A238" s="226" t="s">
        <v>200</v>
      </c>
      <c r="B238" s="227" t="s">
        <v>119</v>
      </c>
      <c r="C238" s="241" t="s">
        <v>120</v>
      </c>
      <c r="D238" s="228"/>
      <c r="E238" s="229"/>
      <c r="F238" s="230"/>
      <c r="G238" s="230">
        <f>SUMIF(AG239:AG240,"&lt;&gt;NOR",G239:G240)</f>
        <v>0</v>
      </c>
      <c r="H238" s="230"/>
      <c r="I238" s="230">
        <f>SUM(I239:I240)</f>
        <v>0</v>
      </c>
      <c r="J238" s="230"/>
      <c r="K238" s="230">
        <f>SUM(K239:K240)</f>
        <v>0</v>
      </c>
      <c r="L238" s="230"/>
      <c r="M238" s="230">
        <f>SUM(M239:M240)</f>
        <v>0</v>
      </c>
      <c r="N238" s="229"/>
      <c r="O238" s="229">
        <f>SUM(O239:O240)</f>
        <v>0</v>
      </c>
      <c r="P238" s="229"/>
      <c r="Q238" s="229">
        <f>SUM(Q239:Q240)</f>
        <v>0</v>
      </c>
      <c r="R238" s="230"/>
      <c r="S238" s="230"/>
      <c r="T238" s="231"/>
      <c r="U238" s="225"/>
      <c r="V238" s="225">
        <f>SUM(V239:V240)</f>
        <v>36.24</v>
      </c>
      <c r="W238" s="225"/>
      <c r="X238" s="225"/>
      <c r="Y238" s="225"/>
      <c r="AG238" t="s">
        <v>201</v>
      </c>
    </row>
    <row r="239" spans="1:60" ht="22.5" outlineLevel="1" x14ac:dyDescent="0.2">
      <c r="A239" s="233">
        <v>40</v>
      </c>
      <c r="B239" s="234" t="s">
        <v>421</v>
      </c>
      <c r="C239" s="242" t="s">
        <v>422</v>
      </c>
      <c r="D239" s="235" t="s">
        <v>423</v>
      </c>
      <c r="E239" s="236">
        <v>38.610680000000002</v>
      </c>
      <c r="F239" s="237"/>
      <c r="G239" s="238">
        <f>ROUND(E239*F239,2)</f>
        <v>0</v>
      </c>
      <c r="H239" s="237"/>
      <c r="I239" s="238">
        <f>ROUND(E239*H239,2)</f>
        <v>0</v>
      </c>
      <c r="J239" s="237"/>
      <c r="K239" s="238">
        <f>ROUND(E239*J239,2)</f>
        <v>0</v>
      </c>
      <c r="L239" s="238">
        <v>21</v>
      </c>
      <c r="M239" s="238">
        <f>G239*(1+L239/100)</f>
        <v>0</v>
      </c>
      <c r="N239" s="236">
        <v>0</v>
      </c>
      <c r="O239" s="236">
        <f>ROUND(E239*N239,2)</f>
        <v>0</v>
      </c>
      <c r="P239" s="236">
        <v>0</v>
      </c>
      <c r="Q239" s="236">
        <f>ROUND(E239*P239,2)</f>
        <v>0</v>
      </c>
      <c r="R239" s="238" t="s">
        <v>307</v>
      </c>
      <c r="S239" s="238" t="s">
        <v>205</v>
      </c>
      <c r="T239" s="239" t="s">
        <v>222</v>
      </c>
      <c r="U239" s="223">
        <v>0.9385</v>
      </c>
      <c r="V239" s="223">
        <f>ROUND(E239*U239,2)</f>
        <v>36.24</v>
      </c>
      <c r="W239" s="223"/>
      <c r="X239" s="223" t="s">
        <v>424</v>
      </c>
      <c r="Y239" s="223" t="s">
        <v>208</v>
      </c>
      <c r="Z239" s="212"/>
      <c r="AA239" s="212"/>
      <c r="AB239" s="212"/>
      <c r="AC239" s="212"/>
      <c r="AD239" s="212"/>
      <c r="AE239" s="212"/>
      <c r="AF239" s="212"/>
      <c r="AG239" s="212" t="s">
        <v>425</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19"/>
      <c r="B240" s="220"/>
      <c r="C240" s="265" t="s">
        <v>426</v>
      </c>
      <c r="D240" s="254"/>
      <c r="E240" s="254"/>
      <c r="F240" s="254"/>
      <c r="G240" s="254"/>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226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x14ac:dyDescent="0.2">
      <c r="A241" s="226" t="s">
        <v>200</v>
      </c>
      <c r="B241" s="227" t="s">
        <v>121</v>
      </c>
      <c r="C241" s="241" t="s">
        <v>122</v>
      </c>
      <c r="D241" s="228"/>
      <c r="E241" s="229"/>
      <c r="F241" s="230"/>
      <c r="G241" s="230">
        <f>SUMIF(AG242:AG272,"&lt;&gt;NOR",G242:G272)</f>
        <v>0</v>
      </c>
      <c r="H241" s="230"/>
      <c r="I241" s="230">
        <f>SUM(I242:I272)</f>
        <v>0</v>
      </c>
      <c r="J241" s="230"/>
      <c r="K241" s="230">
        <f>SUM(K242:K272)</f>
        <v>0</v>
      </c>
      <c r="L241" s="230"/>
      <c r="M241" s="230">
        <f>SUM(M242:M272)</f>
        <v>0</v>
      </c>
      <c r="N241" s="229"/>
      <c r="O241" s="229">
        <f>SUM(O242:O272)</f>
        <v>0.47</v>
      </c>
      <c r="P241" s="229"/>
      <c r="Q241" s="229">
        <f>SUM(Q242:Q272)</f>
        <v>0</v>
      </c>
      <c r="R241" s="230"/>
      <c r="S241" s="230"/>
      <c r="T241" s="231"/>
      <c r="U241" s="225"/>
      <c r="V241" s="225">
        <f>SUM(V242:V272)</f>
        <v>69.77000000000001</v>
      </c>
      <c r="W241" s="225"/>
      <c r="X241" s="225"/>
      <c r="Y241" s="225"/>
      <c r="AG241" t="s">
        <v>201</v>
      </c>
    </row>
    <row r="242" spans="1:60" outlineLevel="1" x14ac:dyDescent="0.2">
      <c r="A242" s="233">
        <v>41</v>
      </c>
      <c r="B242" s="234" t="s">
        <v>427</v>
      </c>
      <c r="C242" s="242" t="s">
        <v>428</v>
      </c>
      <c r="D242" s="235" t="s">
        <v>220</v>
      </c>
      <c r="E242" s="236">
        <v>119.79600000000001</v>
      </c>
      <c r="F242" s="237"/>
      <c r="G242" s="238">
        <f>ROUND(E242*F242,2)</f>
        <v>0</v>
      </c>
      <c r="H242" s="237"/>
      <c r="I242" s="238">
        <f>ROUND(E242*H242,2)</f>
        <v>0</v>
      </c>
      <c r="J242" s="237"/>
      <c r="K242" s="238">
        <f>ROUND(E242*J242,2)</f>
        <v>0</v>
      </c>
      <c r="L242" s="238">
        <v>21</v>
      </c>
      <c r="M242" s="238">
        <f>G242*(1+L242/100)</f>
        <v>0</v>
      </c>
      <c r="N242" s="236">
        <v>2.1000000000000001E-4</v>
      </c>
      <c r="O242" s="236">
        <f>ROUND(E242*N242,2)</f>
        <v>0.03</v>
      </c>
      <c r="P242" s="236">
        <v>0</v>
      </c>
      <c r="Q242" s="236">
        <f>ROUND(E242*P242,2)</f>
        <v>0</v>
      </c>
      <c r="R242" s="238" t="s">
        <v>429</v>
      </c>
      <c r="S242" s="238" t="s">
        <v>205</v>
      </c>
      <c r="T242" s="239" t="s">
        <v>222</v>
      </c>
      <c r="U242" s="223">
        <v>9.5000000000000001E-2</v>
      </c>
      <c r="V242" s="223">
        <f>ROUND(E242*U242,2)</f>
        <v>11.38</v>
      </c>
      <c r="W242" s="223"/>
      <c r="X242" s="223" t="s">
        <v>223</v>
      </c>
      <c r="Y242" s="223" t="s">
        <v>208</v>
      </c>
      <c r="Z242" s="212"/>
      <c r="AA242" s="212"/>
      <c r="AB242" s="212"/>
      <c r="AC242" s="212"/>
      <c r="AD242" s="212"/>
      <c r="AE242" s="212"/>
      <c r="AF242" s="212"/>
      <c r="AG242" s="212" t="s">
        <v>224</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66" t="s">
        <v>349</v>
      </c>
      <c r="D243" s="247"/>
      <c r="E243" s="248"/>
      <c r="F243" s="223"/>
      <c r="G243" s="223"/>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228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66" t="s">
        <v>430</v>
      </c>
      <c r="D244" s="247"/>
      <c r="E244" s="248">
        <v>11.33</v>
      </c>
      <c r="F244" s="223"/>
      <c r="G244" s="223"/>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228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3" x14ac:dyDescent="0.2">
      <c r="A245" s="219"/>
      <c r="B245" s="220"/>
      <c r="C245" s="266" t="s">
        <v>431</v>
      </c>
      <c r="D245" s="247"/>
      <c r="E245" s="248">
        <v>28.68</v>
      </c>
      <c r="F245" s="223"/>
      <c r="G245" s="223"/>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228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66" t="s">
        <v>432</v>
      </c>
      <c r="D246" s="247"/>
      <c r="E246" s="248">
        <v>4.09</v>
      </c>
      <c r="F246" s="223"/>
      <c r="G246" s="223"/>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228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66" t="s">
        <v>433</v>
      </c>
      <c r="D247" s="247"/>
      <c r="E247" s="248">
        <v>20.32</v>
      </c>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228</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66" t="s">
        <v>434</v>
      </c>
      <c r="D248" s="247"/>
      <c r="E248" s="248">
        <v>35.42</v>
      </c>
      <c r="F248" s="223"/>
      <c r="G248" s="223"/>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228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6" t="s">
        <v>356</v>
      </c>
      <c r="D249" s="247"/>
      <c r="E249" s="248"/>
      <c r="F249" s="223"/>
      <c r="G249" s="223"/>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228</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66" t="s">
        <v>387</v>
      </c>
      <c r="D250" s="247"/>
      <c r="E250" s="248"/>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228</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66" t="s">
        <v>435</v>
      </c>
      <c r="D251" s="247"/>
      <c r="E251" s="248">
        <v>10.74</v>
      </c>
      <c r="F251" s="223"/>
      <c r="G251" s="22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228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66" t="s">
        <v>436</v>
      </c>
      <c r="D252" s="247"/>
      <c r="E252" s="248">
        <v>5.96</v>
      </c>
      <c r="F252" s="223"/>
      <c r="G252" s="223"/>
      <c r="H252" s="223"/>
      <c r="I252" s="223"/>
      <c r="J252" s="223"/>
      <c r="K252" s="223"/>
      <c r="L252" s="223"/>
      <c r="M252" s="223"/>
      <c r="N252" s="222"/>
      <c r="O252" s="222"/>
      <c r="P252" s="222"/>
      <c r="Q252" s="222"/>
      <c r="R252" s="223"/>
      <c r="S252" s="223"/>
      <c r="T252" s="223"/>
      <c r="U252" s="223"/>
      <c r="V252" s="223"/>
      <c r="W252" s="223"/>
      <c r="X252" s="223"/>
      <c r="Y252" s="223"/>
      <c r="Z252" s="212"/>
      <c r="AA252" s="212"/>
      <c r="AB252" s="212"/>
      <c r="AC252" s="212"/>
      <c r="AD252" s="212"/>
      <c r="AE252" s="212"/>
      <c r="AF252" s="212"/>
      <c r="AG252" s="212" t="s">
        <v>228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66" t="s">
        <v>437</v>
      </c>
      <c r="D253" s="247"/>
      <c r="E253" s="248">
        <v>1.69</v>
      </c>
      <c r="F253" s="223"/>
      <c r="G253" s="223"/>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228</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66" t="s">
        <v>438</v>
      </c>
      <c r="D254" s="247"/>
      <c r="E254" s="248">
        <v>1.56</v>
      </c>
      <c r="F254" s="223"/>
      <c r="G254" s="223"/>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228</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56">
        <v>42</v>
      </c>
      <c r="B255" s="257" t="s">
        <v>439</v>
      </c>
      <c r="C255" s="271" t="s">
        <v>440</v>
      </c>
      <c r="D255" s="258" t="s">
        <v>220</v>
      </c>
      <c r="E255" s="259">
        <v>119.79600000000001</v>
      </c>
      <c r="F255" s="260"/>
      <c r="G255" s="261">
        <f>ROUND(E255*F255,2)</f>
        <v>0</v>
      </c>
      <c r="H255" s="260"/>
      <c r="I255" s="261">
        <f>ROUND(E255*H255,2)</f>
        <v>0</v>
      </c>
      <c r="J255" s="260"/>
      <c r="K255" s="261">
        <f>ROUND(E255*J255,2)</f>
        <v>0</v>
      </c>
      <c r="L255" s="261">
        <v>21</v>
      </c>
      <c r="M255" s="261">
        <f>G255*(1+L255/100)</f>
        <v>0</v>
      </c>
      <c r="N255" s="259">
        <v>3.3999999999999998E-3</v>
      </c>
      <c r="O255" s="259">
        <f>ROUND(E255*N255,2)</f>
        <v>0.41</v>
      </c>
      <c r="P255" s="259">
        <v>0</v>
      </c>
      <c r="Q255" s="259">
        <f>ROUND(E255*P255,2)</f>
        <v>0</v>
      </c>
      <c r="R255" s="261" t="s">
        <v>429</v>
      </c>
      <c r="S255" s="261" t="s">
        <v>205</v>
      </c>
      <c r="T255" s="262" t="s">
        <v>222</v>
      </c>
      <c r="U255" s="223">
        <v>0.38500000000000001</v>
      </c>
      <c r="V255" s="223">
        <f>ROUND(E255*U255,2)</f>
        <v>46.12</v>
      </c>
      <c r="W255" s="223"/>
      <c r="X255" s="223" t="s">
        <v>223</v>
      </c>
      <c r="Y255" s="223" t="s">
        <v>208</v>
      </c>
      <c r="Z255" s="212"/>
      <c r="AA255" s="212"/>
      <c r="AB255" s="212"/>
      <c r="AC255" s="212"/>
      <c r="AD255" s="212"/>
      <c r="AE255" s="212"/>
      <c r="AF255" s="212"/>
      <c r="AG255" s="212" t="s">
        <v>224</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3">
        <v>43</v>
      </c>
      <c r="B256" s="234" t="s">
        <v>441</v>
      </c>
      <c r="C256" s="242" t="s">
        <v>442</v>
      </c>
      <c r="D256" s="235" t="s">
        <v>263</v>
      </c>
      <c r="E256" s="236">
        <v>101.395</v>
      </c>
      <c r="F256" s="237"/>
      <c r="G256" s="238">
        <f>ROUND(E256*F256,2)</f>
        <v>0</v>
      </c>
      <c r="H256" s="237"/>
      <c r="I256" s="238">
        <f>ROUND(E256*H256,2)</f>
        <v>0</v>
      </c>
      <c r="J256" s="237"/>
      <c r="K256" s="238">
        <f>ROUND(E256*J256,2)</f>
        <v>0</v>
      </c>
      <c r="L256" s="238">
        <v>21</v>
      </c>
      <c r="M256" s="238">
        <f>G256*(1+L256/100)</f>
        <v>0</v>
      </c>
      <c r="N256" s="236">
        <v>2.9E-4</v>
      </c>
      <c r="O256" s="236">
        <f>ROUND(E256*N256,2)</f>
        <v>0.03</v>
      </c>
      <c r="P256" s="236">
        <v>0</v>
      </c>
      <c r="Q256" s="236">
        <f>ROUND(E256*P256,2)</f>
        <v>0</v>
      </c>
      <c r="R256" s="238" t="s">
        <v>429</v>
      </c>
      <c r="S256" s="238" t="s">
        <v>205</v>
      </c>
      <c r="T256" s="239" t="s">
        <v>222</v>
      </c>
      <c r="U256" s="223">
        <v>0.11</v>
      </c>
      <c r="V256" s="223">
        <f>ROUND(E256*U256,2)</f>
        <v>11.15</v>
      </c>
      <c r="W256" s="223"/>
      <c r="X256" s="223" t="s">
        <v>223</v>
      </c>
      <c r="Y256" s="223" t="s">
        <v>208</v>
      </c>
      <c r="Z256" s="212"/>
      <c r="AA256" s="212"/>
      <c r="AB256" s="212"/>
      <c r="AC256" s="212"/>
      <c r="AD256" s="212"/>
      <c r="AE256" s="212"/>
      <c r="AF256" s="212"/>
      <c r="AG256" s="212" t="s">
        <v>224</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66" t="s">
        <v>349</v>
      </c>
      <c r="D257" s="247"/>
      <c r="E257" s="248"/>
      <c r="F257" s="223"/>
      <c r="G257" s="223"/>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228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66" t="s">
        <v>443</v>
      </c>
      <c r="D258" s="247"/>
      <c r="E258" s="248">
        <v>10.6</v>
      </c>
      <c r="F258" s="223"/>
      <c r="G258" s="223"/>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228</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66" t="s">
        <v>444</v>
      </c>
      <c r="D259" s="247"/>
      <c r="E259" s="248">
        <v>16.41</v>
      </c>
      <c r="F259" s="223"/>
      <c r="G259" s="223"/>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228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66" t="s">
        <v>445</v>
      </c>
      <c r="D260" s="247"/>
      <c r="E260" s="248">
        <v>7.15</v>
      </c>
      <c r="F260" s="223"/>
      <c r="G260" s="223"/>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228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66" t="s">
        <v>446</v>
      </c>
      <c r="D261" s="247"/>
      <c r="E261" s="248">
        <v>21.3</v>
      </c>
      <c r="F261" s="223"/>
      <c r="G261" s="223"/>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228</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66" t="s">
        <v>447</v>
      </c>
      <c r="D262" s="247"/>
      <c r="E262" s="248">
        <v>19.73</v>
      </c>
      <c r="F262" s="223"/>
      <c r="G262" s="223"/>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228</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66" t="s">
        <v>387</v>
      </c>
      <c r="D263" s="247"/>
      <c r="E263" s="248"/>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228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66" t="s">
        <v>448</v>
      </c>
      <c r="D264" s="247"/>
      <c r="E264" s="248">
        <v>11.3</v>
      </c>
      <c r="F264" s="223"/>
      <c r="G264" s="223"/>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228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66" t="s">
        <v>449</v>
      </c>
      <c r="D265" s="247"/>
      <c r="E265" s="248">
        <v>7.4</v>
      </c>
      <c r="F265" s="223"/>
      <c r="G265" s="223"/>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228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6" t="s">
        <v>450</v>
      </c>
      <c r="D266" s="247"/>
      <c r="E266" s="248">
        <v>3.6</v>
      </c>
      <c r="F266" s="223"/>
      <c r="G266" s="223"/>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228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66" t="s">
        <v>451</v>
      </c>
      <c r="D267" s="247"/>
      <c r="E267" s="248">
        <v>3.9</v>
      </c>
      <c r="F267" s="223"/>
      <c r="G267" s="223"/>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228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3">
        <v>44</v>
      </c>
      <c r="B268" s="234" t="s">
        <v>452</v>
      </c>
      <c r="C268" s="242" t="s">
        <v>453</v>
      </c>
      <c r="D268" s="235" t="s">
        <v>263</v>
      </c>
      <c r="E268" s="236">
        <v>8</v>
      </c>
      <c r="F268" s="237"/>
      <c r="G268" s="238">
        <f>ROUND(E268*F268,2)</f>
        <v>0</v>
      </c>
      <c r="H268" s="237"/>
      <c r="I268" s="238">
        <f>ROUND(E268*H268,2)</f>
        <v>0</v>
      </c>
      <c r="J268" s="237"/>
      <c r="K268" s="238">
        <f>ROUND(E268*J268,2)</f>
        <v>0</v>
      </c>
      <c r="L268" s="238">
        <v>21</v>
      </c>
      <c r="M268" s="238">
        <f>G268*(1+L268/100)</f>
        <v>0</v>
      </c>
      <c r="N268" s="236">
        <v>2.9E-4</v>
      </c>
      <c r="O268" s="236">
        <f>ROUND(E268*N268,2)</f>
        <v>0</v>
      </c>
      <c r="P268" s="236">
        <v>0</v>
      </c>
      <c r="Q268" s="236">
        <f>ROUND(E268*P268,2)</f>
        <v>0</v>
      </c>
      <c r="R268" s="238" t="s">
        <v>429</v>
      </c>
      <c r="S268" s="238" t="s">
        <v>205</v>
      </c>
      <c r="T268" s="239" t="s">
        <v>222</v>
      </c>
      <c r="U268" s="223">
        <v>0.14000000000000001</v>
      </c>
      <c r="V268" s="223">
        <f>ROUND(E268*U268,2)</f>
        <v>1.1200000000000001</v>
      </c>
      <c r="W268" s="223"/>
      <c r="X268" s="223" t="s">
        <v>223</v>
      </c>
      <c r="Y268" s="223" t="s">
        <v>208</v>
      </c>
      <c r="Z268" s="212"/>
      <c r="AA268" s="212"/>
      <c r="AB268" s="212"/>
      <c r="AC268" s="212"/>
      <c r="AD268" s="212"/>
      <c r="AE268" s="212"/>
      <c r="AF268" s="212"/>
      <c r="AG268" s="212" t="s">
        <v>224</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66" t="s">
        <v>454</v>
      </c>
      <c r="D269" s="247"/>
      <c r="E269" s="248">
        <v>4</v>
      </c>
      <c r="F269" s="223"/>
      <c r="G269" s="223"/>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228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66" t="s">
        <v>455</v>
      </c>
      <c r="D270" s="247"/>
      <c r="E270" s="248">
        <v>4</v>
      </c>
      <c r="F270" s="223"/>
      <c r="G270" s="223"/>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228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v>45</v>
      </c>
      <c r="B271" s="220" t="s">
        <v>456</v>
      </c>
      <c r="C271" s="272" t="s">
        <v>457</v>
      </c>
      <c r="D271" s="221" t="s">
        <v>0</v>
      </c>
      <c r="E271" s="263"/>
      <c r="F271" s="224"/>
      <c r="G271" s="223">
        <f>ROUND(E271*F271,2)</f>
        <v>0</v>
      </c>
      <c r="H271" s="224"/>
      <c r="I271" s="223">
        <f>ROUND(E271*H271,2)</f>
        <v>0</v>
      </c>
      <c r="J271" s="224"/>
      <c r="K271" s="223">
        <f>ROUND(E271*J271,2)</f>
        <v>0</v>
      </c>
      <c r="L271" s="223">
        <v>21</v>
      </c>
      <c r="M271" s="223">
        <f>G271*(1+L271/100)</f>
        <v>0</v>
      </c>
      <c r="N271" s="222">
        <v>0</v>
      </c>
      <c r="O271" s="222">
        <f>ROUND(E271*N271,2)</f>
        <v>0</v>
      </c>
      <c r="P271" s="222">
        <v>0</v>
      </c>
      <c r="Q271" s="222">
        <f>ROUND(E271*P271,2)</f>
        <v>0</v>
      </c>
      <c r="R271" s="223" t="s">
        <v>429</v>
      </c>
      <c r="S271" s="223" t="s">
        <v>205</v>
      </c>
      <c r="T271" s="223" t="s">
        <v>222</v>
      </c>
      <c r="U271" s="223">
        <v>0</v>
      </c>
      <c r="V271" s="223">
        <f>ROUND(E271*U271,2)</f>
        <v>0</v>
      </c>
      <c r="W271" s="223"/>
      <c r="X271" s="223" t="s">
        <v>424</v>
      </c>
      <c r="Y271" s="223" t="s">
        <v>208</v>
      </c>
      <c r="Z271" s="212"/>
      <c r="AA271" s="212"/>
      <c r="AB271" s="212"/>
      <c r="AC271" s="212"/>
      <c r="AD271" s="212"/>
      <c r="AE271" s="212"/>
      <c r="AF271" s="212"/>
      <c r="AG271" s="212" t="s">
        <v>425</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73" t="s">
        <v>458</v>
      </c>
      <c r="D272" s="264"/>
      <c r="E272" s="264"/>
      <c r="F272" s="264"/>
      <c r="G272" s="264"/>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226</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x14ac:dyDescent="0.2">
      <c r="A273" s="226" t="s">
        <v>200</v>
      </c>
      <c r="B273" s="227" t="s">
        <v>123</v>
      </c>
      <c r="C273" s="241" t="s">
        <v>124</v>
      </c>
      <c r="D273" s="228"/>
      <c r="E273" s="229"/>
      <c r="F273" s="230"/>
      <c r="G273" s="230">
        <f>SUMIF(AG274:AG338,"&lt;&gt;NOR",G274:G338)</f>
        <v>0</v>
      </c>
      <c r="H273" s="230"/>
      <c r="I273" s="230">
        <f>SUM(I274:I338)</f>
        <v>0</v>
      </c>
      <c r="J273" s="230"/>
      <c r="K273" s="230">
        <f>SUM(K274:K338)</f>
        <v>0</v>
      </c>
      <c r="L273" s="230"/>
      <c r="M273" s="230">
        <f>SUM(M274:M338)</f>
        <v>0</v>
      </c>
      <c r="N273" s="229"/>
      <c r="O273" s="229">
        <f>SUM(O274:O338)</f>
        <v>0.17</v>
      </c>
      <c r="P273" s="229"/>
      <c r="Q273" s="229">
        <f>SUM(Q274:Q338)</f>
        <v>0</v>
      </c>
      <c r="R273" s="230"/>
      <c r="S273" s="230"/>
      <c r="T273" s="231"/>
      <c r="U273" s="225"/>
      <c r="V273" s="225">
        <f>SUM(V274:V338)</f>
        <v>29.94</v>
      </c>
      <c r="W273" s="225"/>
      <c r="X273" s="225"/>
      <c r="Y273" s="225"/>
      <c r="AG273" t="s">
        <v>201</v>
      </c>
    </row>
    <row r="274" spans="1:60" outlineLevel="1" x14ac:dyDescent="0.2">
      <c r="A274" s="233">
        <v>46</v>
      </c>
      <c r="B274" s="234" t="s">
        <v>459</v>
      </c>
      <c r="C274" s="242" t="s">
        <v>460</v>
      </c>
      <c r="D274" s="235" t="s">
        <v>220</v>
      </c>
      <c r="E274" s="236">
        <v>199.6</v>
      </c>
      <c r="F274" s="237"/>
      <c r="G274" s="238">
        <f>ROUND(E274*F274,2)</f>
        <v>0</v>
      </c>
      <c r="H274" s="237"/>
      <c r="I274" s="238">
        <f>ROUND(E274*H274,2)</f>
        <v>0</v>
      </c>
      <c r="J274" s="237"/>
      <c r="K274" s="238">
        <f>ROUND(E274*J274,2)</f>
        <v>0</v>
      </c>
      <c r="L274" s="238">
        <v>21</v>
      </c>
      <c r="M274" s="238">
        <f>G274*(1+L274/100)</f>
        <v>0</v>
      </c>
      <c r="N274" s="236">
        <v>0</v>
      </c>
      <c r="O274" s="236">
        <f>ROUND(E274*N274,2)</f>
        <v>0</v>
      </c>
      <c r="P274" s="236">
        <v>0</v>
      </c>
      <c r="Q274" s="236">
        <f>ROUND(E274*P274,2)</f>
        <v>0</v>
      </c>
      <c r="R274" s="238" t="s">
        <v>461</v>
      </c>
      <c r="S274" s="238" t="s">
        <v>205</v>
      </c>
      <c r="T274" s="239" t="s">
        <v>222</v>
      </c>
      <c r="U274" s="223">
        <v>0.08</v>
      </c>
      <c r="V274" s="223">
        <f>ROUND(E274*U274,2)</f>
        <v>15.97</v>
      </c>
      <c r="W274" s="223"/>
      <c r="X274" s="223" t="s">
        <v>223</v>
      </c>
      <c r="Y274" s="223" t="s">
        <v>208</v>
      </c>
      <c r="Z274" s="212"/>
      <c r="AA274" s="212"/>
      <c r="AB274" s="212"/>
      <c r="AC274" s="212"/>
      <c r="AD274" s="212"/>
      <c r="AE274" s="212"/>
      <c r="AF274" s="212"/>
      <c r="AG274" s="212" t="s">
        <v>224</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66" t="s">
        <v>349</v>
      </c>
      <c r="D275" s="247"/>
      <c r="E275" s="248"/>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228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68" t="s">
        <v>337</v>
      </c>
      <c r="D276" s="249"/>
      <c r="E276" s="250"/>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228</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69" t="s">
        <v>350</v>
      </c>
      <c r="D277" s="249"/>
      <c r="E277" s="250">
        <v>10.27</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228</v>
      </c>
      <c r="AH277" s="212">
        <v>2</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69" t="s">
        <v>351</v>
      </c>
      <c r="D278" s="249"/>
      <c r="E278" s="250">
        <v>11.33</v>
      </c>
      <c r="F278" s="223"/>
      <c r="G278" s="223"/>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228</v>
      </c>
      <c r="AH278" s="212">
        <v>2</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69" t="s">
        <v>352</v>
      </c>
      <c r="D279" s="249"/>
      <c r="E279" s="250">
        <v>3.51</v>
      </c>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228</v>
      </c>
      <c r="AH279" s="212">
        <v>2</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69" t="s">
        <v>353</v>
      </c>
      <c r="D280" s="249"/>
      <c r="E280" s="250">
        <v>18.190000000000001</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228</v>
      </c>
      <c r="AH280" s="212">
        <v>2</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69" t="s">
        <v>354</v>
      </c>
      <c r="D281" s="249"/>
      <c r="E281" s="250">
        <v>14.08</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228</v>
      </c>
      <c r="AH281" s="212">
        <v>2</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70" t="s">
        <v>342</v>
      </c>
      <c r="D282" s="251"/>
      <c r="E282" s="252">
        <v>57.38</v>
      </c>
      <c r="F282" s="223"/>
      <c r="G282" s="223"/>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228</v>
      </c>
      <c r="AH282" s="212">
        <v>3</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68" t="s">
        <v>343</v>
      </c>
      <c r="D283" s="249"/>
      <c r="E283" s="250"/>
      <c r="F283" s="223"/>
      <c r="G283" s="223"/>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228</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66" t="s">
        <v>355</v>
      </c>
      <c r="D284" s="247"/>
      <c r="E284" s="248">
        <v>57.38</v>
      </c>
      <c r="F284" s="223"/>
      <c r="G284" s="223"/>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228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66" t="s">
        <v>356</v>
      </c>
      <c r="D285" s="247"/>
      <c r="E285" s="248"/>
      <c r="F285" s="223"/>
      <c r="G285" s="22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228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66" t="s">
        <v>336</v>
      </c>
      <c r="D286" s="247"/>
      <c r="E286" s="248"/>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228</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68" t="s">
        <v>337</v>
      </c>
      <c r="D287" s="249"/>
      <c r="E287" s="250"/>
      <c r="F287" s="223"/>
      <c r="G287" s="223"/>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228</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69" t="s">
        <v>338</v>
      </c>
      <c r="D288" s="249"/>
      <c r="E288" s="250">
        <v>53.38</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228</v>
      </c>
      <c r="AH288" s="212">
        <v>2</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69" t="s">
        <v>339</v>
      </c>
      <c r="D289" s="249"/>
      <c r="E289" s="250">
        <v>6.53</v>
      </c>
      <c r="F289" s="223"/>
      <c r="G289" s="223"/>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228</v>
      </c>
      <c r="AH289" s="212">
        <v>2</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69" t="s">
        <v>340</v>
      </c>
      <c r="D290" s="249"/>
      <c r="E290" s="250">
        <v>8.4600000000000009</v>
      </c>
      <c r="F290" s="223"/>
      <c r="G290" s="223"/>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228</v>
      </c>
      <c r="AH290" s="212">
        <v>2</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69" t="s">
        <v>341</v>
      </c>
      <c r="D291" s="249"/>
      <c r="E291" s="250">
        <v>73.849999999999994</v>
      </c>
      <c r="F291" s="223"/>
      <c r="G291" s="22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228</v>
      </c>
      <c r="AH291" s="212">
        <v>2</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70" t="s">
        <v>342</v>
      </c>
      <c r="D292" s="251"/>
      <c r="E292" s="252">
        <v>142.22</v>
      </c>
      <c r="F292" s="223"/>
      <c r="G292" s="223"/>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228</v>
      </c>
      <c r="AH292" s="212">
        <v>3</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68" t="s">
        <v>343</v>
      </c>
      <c r="D293" s="249"/>
      <c r="E293" s="250"/>
      <c r="F293" s="223"/>
      <c r="G293" s="22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228</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66" t="s">
        <v>344</v>
      </c>
      <c r="D294" s="247"/>
      <c r="E294" s="248">
        <v>142.22</v>
      </c>
      <c r="F294" s="223"/>
      <c r="G294" s="223"/>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228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33">
        <v>47</v>
      </c>
      <c r="B295" s="234" t="s">
        <v>462</v>
      </c>
      <c r="C295" s="242" t="s">
        <v>463</v>
      </c>
      <c r="D295" s="235" t="s">
        <v>220</v>
      </c>
      <c r="E295" s="236">
        <v>199.6</v>
      </c>
      <c r="F295" s="237"/>
      <c r="G295" s="238">
        <f>ROUND(E295*F295,2)</f>
        <v>0</v>
      </c>
      <c r="H295" s="237"/>
      <c r="I295" s="238">
        <f>ROUND(E295*H295,2)</f>
        <v>0</v>
      </c>
      <c r="J295" s="237"/>
      <c r="K295" s="238">
        <f>ROUND(E295*J295,2)</f>
        <v>0</v>
      </c>
      <c r="L295" s="238">
        <v>21</v>
      </c>
      <c r="M295" s="238">
        <f>G295*(1+L295/100)</f>
        <v>0</v>
      </c>
      <c r="N295" s="236">
        <v>3.0000000000000001E-5</v>
      </c>
      <c r="O295" s="236">
        <f>ROUND(E295*N295,2)</f>
        <v>0.01</v>
      </c>
      <c r="P295" s="236">
        <v>0</v>
      </c>
      <c r="Q295" s="236">
        <f>ROUND(E295*P295,2)</f>
        <v>0</v>
      </c>
      <c r="R295" s="238" t="s">
        <v>461</v>
      </c>
      <c r="S295" s="238" t="s">
        <v>205</v>
      </c>
      <c r="T295" s="239" t="s">
        <v>222</v>
      </c>
      <c r="U295" s="223">
        <v>7.0000000000000007E-2</v>
      </c>
      <c r="V295" s="223">
        <f>ROUND(E295*U295,2)</f>
        <v>13.97</v>
      </c>
      <c r="W295" s="223"/>
      <c r="X295" s="223" t="s">
        <v>223</v>
      </c>
      <c r="Y295" s="223" t="s">
        <v>208</v>
      </c>
      <c r="Z295" s="212"/>
      <c r="AA295" s="212"/>
      <c r="AB295" s="212"/>
      <c r="AC295" s="212"/>
      <c r="AD295" s="212"/>
      <c r="AE295" s="212"/>
      <c r="AF295" s="212"/>
      <c r="AG295" s="212" t="s">
        <v>224</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66" t="s">
        <v>349</v>
      </c>
      <c r="D296" s="247"/>
      <c r="E296" s="248"/>
      <c r="F296" s="223"/>
      <c r="G296" s="22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228</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68" t="s">
        <v>337</v>
      </c>
      <c r="D297" s="249"/>
      <c r="E297" s="250"/>
      <c r="F297" s="223"/>
      <c r="G297" s="223"/>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228</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69" t="s">
        <v>350</v>
      </c>
      <c r="D298" s="249"/>
      <c r="E298" s="250">
        <v>10.27</v>
      </c>
      <c r="F298" s="223"/>
      <c r="G298" s="22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228</v>
      </c>
      <c r="AH298" s="212">
        <v>2</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69" t="s">
        <v>351</v>
      </c>
      <c r="D299" s="249"/>
      <c r="E299" s="250">
        <v>11.33</v>
      </c>
      <c r="F299" s="223"/>
      <c r="G299" s="223"/>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228</v>
      </c>
      <c r="AH299" s="212">
        <v>2</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69" t="s">
        <v>352</v>
      </c>
      <c r="D300" s="249"/>
      <c r="E300" s="250">
        <v>3.51</v>
      </c>
      <c r="F300" s="223"/>
      <c r="G300" s="223"/>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228</v>
      </c>
      <c r="AH300" s="212">
        <v>2</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69" t="s">
        <v>353</v>
      </c>
      <c r="D301" s="249"/>
      <c r="E301" s="250">
        <v>18.190000000000001</v>
      </c>
      <c r="F301" s="223"/>
      <c r="G301" s="22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228</v>
      </c>
      <c r="AH301" s="212">
        <v>2</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69" t="s">
        <v>354</v>
      </c>
      <c r="D302" s="249"/>
      <c r="E302" s="250">
        <v>14.08</v>
      </c>
      <c r="F302" s="223"/>
      <c r="G302" s="223"/>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228</v>
      </c>
      <c r="AH302" s="212">
        <v>2</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70" t="s">
        <v>342</v>
      </c>
      <c r="D303" s="251"/>
      <c r="E303" s="252">
        <v>57.38</v>
      </c>
      <c r="F303" s="223"/>
      <c r="G303" s="223"/>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228</v>
      </c>
      <c r="AH303" s="212">
        <v>3</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68" t="s">
        <v>343</v>
      </c>
      <c r="D304" s="249"/>
      <c r="E304" s="250"/>
      <c r="F304" s="223"/>
      <c r="G304" s="22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228</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66" t="s">
        <v>355</v>
      </c>
      <c r="D305" s="247"/>
      <c r="E305" s="248">
        <v>57.38</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228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66" t="s">
        <v>356</v>
      </c>
      <c r="D306" s="247"/>
      <c r="E306" s="248"/>
      <c r="F306" s="223"/>
      <c r="G306" s="223"/>
      <c r="H306" s="223"/>
      <c r="I306" s="223"/>
      <c r="J306" s="223"/>
      <c r="K306" s="223"/>
      <c r="L306" s="223"/>
      <c r="M306" s="223"/>
      <c r="N306" s="222"/>
      <c r="O306" s="222"/>
      <c r="P306" s="222"/>
      <c r="Q306" s="222"/>
      <c r="R306" s="223"/>
      <c r="S306" s="223"/>
      <c r="T306" s="223"/>
      <c r="U306" s="223"/>
      <c r="V306" s="223"/>
      <c r="W306" s="223"/>
      <c r="X306" s="223"/>
      <c r="Y306" s="223"/>
      <c r="Z306" s="212"/>
      <c r="AA306" s="212"/>
      <c r="AB306" s="212"/>
      <c r="AC306" s="212"/>
      <c r="AD306" s="212"/>
      <c r="AE306" s="212"/>
      <c r="AF306" s="212"/>
      <c r="AG306" s="212" t="s">
        <v>228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66" t="s">
        <v>336</v>
      </c>
      <c r="D307" s="247"/>
      <c r="E307" s="248"/>
      <c r="F307" s="223"/>
      <c r="G307" s="223"/>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228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68" t="s">
        <v>337</v>
      </c>
      <c r="D308" s="249"/>
      <c r="E308" s="250"/>
      <c r="F308" s="223"/>
      <c r="G308" s="22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228</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69" t="s">
        <v>338</v>
      </c>
      <c r="D309" s="249"/>
      <c r="E309" s="250">
        <v>53.38</v>
      </c>
      <c r="F309" s="223"/>
      <c r="G309" s="223"/>
      <c r="H309" s="223"/>
      <c r="I309" s="223"/>
      <c r="J309" s="223"/>
      <c r="K309" s="223"/>
      <c r="L309" s="223"/>
      <c r="M309" s="223"/>
      <c r="N309" s="222"/>
      <c r="O309" s="222"/>
      <c r="P309" s="222"/>
      <c r="Q309" s="222"/>
      <c r="R309" s="223"/>
      <c r="S309" s="223"/>
      <c r="T309" s="223"/>
      <c r="U309" s="223"/>
      <c r="V309" s="223"/>
      <c r="W309" s="223"/>
      <c r="X309" s="223"/>
      <c r="Y309" s="223"/>
      <c r="Z309" s="212"/>
      <c r="AA309" s="212"/>
      <c r="AB309" s="212"/>
      <c r="AC309" s="212"/>
      <c r="AD309" s="212"/>
      <c r="AE309" s="212"/>
      <c r="AF309" s="212"/>
      <c r="AG309" s="212" t="s">
        <v>228</v>
      </c>
      <c r="AH309" s="212">
        <v>2</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69" t="s">
        <v>339</v>
      </c>
      <c r="D310" s="249"/>
      <c r="E310" s="250">
        <v>6.53</v>
      </c>
      <c r="F310" s="223"/>
      <c r="G310" s="223"/>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228</v>
      </c>
      <c r="AH310" s="212">
        <v>2</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69" t="s">
        <v>340</v>
      </c>
      <c r="D311" s="249"/>
      <c r="E311" s="250">
        <v>8.4600000000000009</v>
      </c>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228</v>
      </c>
      <c r="AH311" s="212">
        <v>2</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69" t="s">
        <v>341</v>
      </c>
      <c r="D312" s="249"/>
      <c r="E312" s="250">
        <v>73.849999999999994</v>
      </c>
      <c r="F312" s="223"/>
      <c r="G312" s="223"/>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228</v>
      </c>
      <c r="AH312" s="212">
        <v>2</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70" t="s">
        <v>342</v>
      </c>
      <c r="D313" s="251"/>
      <c r="E313" s="252">
        <v>142.22</v>
      </c>
      <c r="F313" s="223"/>
      <c r="G313" s="223"/>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228</v>
      </c>
      <c r="AH313" s="212">
        <v>3</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68" t="s">
        <v>343</v>
      </c>
      <c r="D314" s="249"/>
      <c r="E314" s="250"/>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228</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66" t="s">
        <v>344</v>
      </c>
      <c r="D315" s="247"/>
      <c r="E315" s="248">
        <v>142.22</v>
      </c>
      <c r="F315" s="223"/>
      <c r="G315" s="223"/>
      <c r="H315" s="223"/>
      <c r="I315" s="223"/>
      <c r="J315" s="223"/>
      <c r="K315" s="223"/>
      <c r="L315" s="223"/>
      <c r="M315" s="223"/>
      <c r="N315" s="222"/>
      <c r="O315" s="222"/>
      <c r="P315" s="222"/>
      <c r="Q315" s="222"/>
      <c r="R315" s="223"/>
      <c r="S315" s="223"/>
      <c r="T315" s="223"/>
      <c r="U315" s="223"/>
      <c r="V315" s="223"/>
      <c r="W315" s="223"/>
      <c r="X315" s="223"/>
      <c r="Y315" s="223"/>
      <c r="Z315" s="212"/>
      <c r="AA315" s="212"/>
      <c r="AB315" s="212"/>
      <c r="AC315" s="212"/>
      <c r="AD315" s="212"/>
      <c r="AE315" s="212"/>
      <c r="AF315" s="212"/>
      <c r="AG315" s="212" t="s">
        <v>228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ht="22.5" outlineLevel="1" x14ac:dyDescent="0.2">
      <c r="A316" s="233">
        <v>48</v>
      </c>
      <c r="B316" s="234" t="s">
        <v>464</v>
      </c>
      <c r="C316" s="242" t="s">
        <v>465</v>
      </c>
      <c r="D316" s="235" t="s">
        <v>220</v>
      </c>
      <c r="E316" s="236">
        <v>219.56</v>
      </c>
      <c r="F316" s="237"/>
      <c r="G316" s="238">
        <f>ROUND(E316*F316,2)</f>
        <v>0</v>
      </c>
      <c r="H316" s="237"/>
      <c r="I316" s="238">
        <f>ROUND(E316*H316,2)</f>
        <v>0</v>
      </c>
      <c r="J316" s="237"/>
      <c r="K316" s="238">
        <f>ROUND(E316*J316,2)</f>
        <v>0</v>
      </c>
      <c r="L316" s="238">
        <v>21</v>
      </c>
      <c r="M316" s="238">
        <f>G316*(1+L316/100)</f>
        <v>0</v>
      </c>
      <c r="N316" s="236">
        <v>7.5000000000000002E-4</v>
      </c>
      <c r="O316" s="236">
        <f>ROUND(E316*N316,2)</f>
        <v>0.16</v>
      </c>
      <c r="P316" s="236">
        <v>0</v>
      </c>
      <c r="Q316" s="236">
        <f>ROUND(E316*P316,2)</f>
        <v>0</v>
      </c>
      <c r="R316" s="238" t="s">
        <v>466</v>
      </c>
      <c r="S316" s="238" t="s">
        <v>205</v>
      </c>
      <c r="T316" s="239" t="s">
        <v>222</v>
      </c>
      <c r="U316" s="223">
        <v>0</v>
      </c>
      <c r="V316" s="223">
        <f>ROUND(E316*U316,2)</f>
        <v>0</v>
      </c>
      <c r="W316" s="223"/>
      <c r="X316" s="223" t="s">
        <v>467</v>
      </c>
      <c r="Y316" s="223" t="s">
        <v>208</v>
      </c>
      <c r="Z316" s="212"/>
      <c r="AA316" s="212"/>
      <c r="AB316" s="212"/>
      <c r="AC316" s="212"/>
      <c r="AD316" s="212"/>
      <c r="AE316" s="212"/>
      <c r="AF316" s="212"/>
      <c r="AG316" s="212" t="s">
        <v>468</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66" t="s">
        <v>349</v>
      </c>
      <c r="D317" s="247"/>
      <c r="E317" s="248"/>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228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68" t="s">
        <v>337</v>
      </c>
      <c r="D318" s="249"/>
      <c r="E318" s="250"/>
      <c r="F318" s="223"/>
      <c r="G318" s="223"/>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228</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69" t="s">
        <v>350</v>
      </c>
      <c r="D319" s="249"/>
      <c r="E319" s="250">
        <v>10.27</v>
      </c>
      <c r="F319" s="223"/>
      <c r="G319" s="223"/>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228</v>
      </c>
      <c r="AH319" s="212">
        <v>2</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69" t="s">
        <v>351</v>
      </c>
      <c r="D320" s="249"/>
      <c r="E320" s="250">
        <v>11.33</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228</v>
      </c>
      <c r="AH320" s="212">
        <v>2</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69" t="s">
        <v>352</v>
      </c>
      <c r="D321" s="249"/>
      <c r="E321" s="250">
        <v>3.51</v>
      </c>
      <c r="F321" s="223"/>
      <c r="G321" s="223"/>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228</v>
      </c>
      <c r="AH321" s="212">
        <v>2</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69" t="s">
        <v>353</v>
      </c>
      <c r="D322" s="249"/>
      <c r="E322" s="250">
        <v>18.190000000000001</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228</v>
      </c>
      <c r="AH322" s="212">
        <v>2</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69" t="s">
        <v>354</v>
      </c>
      <c r="D323" s="249"/>
      <c r="E323" s="250">
        <v>14.08</v>
      </c>
      <c r="F323" s="223"/>
      <c r="G323" s="22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228</v>
      </c>
      <c r="AH323" s="212">
        <v>2</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70" t="s">
        <v>342</v>
      </c>
      <c r="D324" s="251"/>
      <c r="E324" s="252">
        <v>57.38</v>
      </c>
      <c r="F324" s="223"/>
      <c r="G324" s="223"/>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228</v>
      </c>
      <c r="AH324" s="212">
        <v>3</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68" t="s">
        <v>343</v>
      </c>
      <c r="D325" s="249"/>
      <c r="E325" s="250"/>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228</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66" t="s">
        <v>469</v>
      </c>
      <c r="D326" s="247"/>
      <c r="E326" s="248">
        <v>63.12</v>
      </c>
      <c r="F326" s="223"/>
      <c r="G326" s="223"/>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228</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66" t="s">
        <v>356</v>
      </c>
      <c r="D327" s="247"/>
      <c r="E327" s="248"/>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228</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66" t="s">
        <v>336</v>
      </c>
      <c r="D328" s="247"/>
      <c r="E328" s="248"/>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228</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68" t="s">
        <v>337</v>
      </c>
      <c r="D329" s="249"/>
      <c r="E329" s="250"/>
      <c r="F329" s="223"/>
      <c r="G329" s="22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228</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69" t="s">
        <v>338</v>
      </c>
      <c r="D330" s="249"/>
      <c r="E330" s="250">
        <v>53.38</v>
      </c>
      <c r="F330" s="223"/>
      <c r="G330" s="22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228</v>
      </c>
      <c r="AH330" s="212">
        <v>2</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69" t="s">
        <v>339</v>
      </c>
      <c r="D331" s="249"/>
      <c r="E331" s="250">
        <v>6.53</v>
      </c>
      <c r="F331" s="223"/>
      <c r="G331" s="22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228</v>
      </c>
      <c r="AH331" s="212">
        <v>2</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69" t="s">
        <v>340</v>
      </c>
      <c r="D332" s="249"/>
      <c r="E332" s="250">
        <v>8.4600000000000009</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228</v>
      </c>
      <c r="AH332" s="212">
        <v>2</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69" t="s">
        <v>341</v>
      </c>
      <c r="D333" s="249"/>
      <c r="E333" s="250">
        <v>73.849999999999994</v>
      </c>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228</v>
      </c>
      <c r="AH333" s="212">
        <v>2</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70" t="s">
        <v>342</v>
      </c>
      <c r="D334" s="251"/>
      <c r="E334" s="252">
        <v>142.22</v>
      </c>
      <c r="F334" s="223"/>
      <c r="G334" s="223"/>
      <c r="H334" s="223"/>
      <c r="I334" s="223"/>
      <c r="J334" s="223"/>
      <c r="K334" s="223"/>
      <c r="L334" s="223"/>
      <c r="M334" s="223"/>
      <c r="N334" s="222"/>
      <c r="O334" s="222"/>
      <c r="P334" s="222"/>
      <c r="Q334" s="222"/>
      <c r="R334" s="223"/>
      <c r="S334" s="223"/>
      <c r="T334" s="223"/>
      <c r="U334" s="223"/>
      <c r="V334" s="223"/>
      <c r="W334" s="223"/>
      <c r="X334" s="223"/>
      <c r="Y334" s="223"/>
      <c r="Z334" s="212"/>
      <c r="AA334" s="212"/>
      <c r="AB334" s="212"/>
      <c r="AC334" s="212"/>
      <c r="AD334" s="212"/>
      <c r="AE334" s="212"/>
      <c r="AF334" s="212"/>
      <c r="AG334" s="212" t="s">
        <v>228</v>
      </c>
      <c r="AH334" s="212">
        <v>3</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68" t="s">
        <v>343</v>
      </c>
      <c r="D335" s="249"/>
      <c r="E335" s="250"/>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228</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66" t="s">
        <v>470</v>
      </c>
      <c r="D336" s="247"/>
      <c r="E336" s="248">
        <v>156.44</v>
      </c>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228</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v>49</v>
      </c>
      <c r="B337" s="220" t="s">
        <v>471</v>
      </c>
      <c r="C337" s="272" t="s">
        <v>472</v>
      </c>
      <c r="D337" s="221" t="s">
        <v>0</v>
      </c>
      <c r="E337" s="263"/>
      <c r="F337" s="224"/>
      <c r="G337" s="223">
        <f>ROUND(E337*F337,2)</f>
        <v>0</v>
      </c>
      <c r="H337" s="224"/>
      <c r="I337" s="223">
        <f>ROUND(E337*H337,2)</f>
        <v>0</v>
      </c>
      <c r="J337" s="224"/>
      <c r="K337" s="223">
        <f>ROUND(E337*J337,2)</f>
        <v>0</v>
      </c>
      <c r="L337" s="223">
        <v>21</v>
      </c>
      <c r="M337" s="223">
        <f>G337*(1+L337/100)</f>
        <v>0</v>
      </c>
      <c r="N337" s="222">
        <v>0</v>
      </c>
      <c r="O337" s="222">
        <f>ROUND(E337*N337,2)</f>
        <v>0</v>
      </c>
      <c r="P337" s="222">
        <v>0</v>
      </c>
      <c r="Q337" s="222">
        <f>ROUND(E337*P337,2)</f>
        <v>0</v>
      </c>
      <c r="R337" s="223" t="s">
        <v>461</v>
      </c>
      <c r="S337" s="223" t="s">
        <v>205</v>
      </c>
      <c r="T337" s="223" t="s">
        <v>222</v>
      </c>
      <c r="U337" s="223">
        <v>0</v>
      </c>
      <c r="V337" s="223">
        <f>ROUND(E337*U337,2)</f>
        <v>0</v>
      </c>
      <c r="W337" s="223"/>
      <c r="X337" s="223" t="s">
        <v>424</v>
      </c>
      <c r="Y337" s="223" t="s">
        <v>208</v>
      </c>
      <c r="Z337" s="212"/>
      <c r="AA337" s="212"/>
      <c r="AB337" s="212"/>
      <c r="AC337" s="212"/>
      <c r="AD337" s="212"/>
      <c r="AE337" s="212"/>
      <c r="AF337" s="212"/>
      <c r="AG337" s="212" t="s">
        <v>425</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73" t="s">
        <v>473</v>
      </c>
      <c r="D338" s="264"/>
      <c r="E338" s="264"/>
      <c r="F338" s="264"/>
      <c r="G338" s="264"/>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226</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
      <c r="A339" s="226" t="s">
        <v>200</v>
      </c>
      <c r="B339" s="227" t="s">
        <v>138</v>
      </c>
      <c r="C339" s="241" t="s">
        <v>139</v>
      </c>
      <c r="D339" s="228"/>
      <c r="E339" s="229"/>
      <c r="F339" s="230"/>
      <c r="G339" s="230">
        <f>SUMIF(AG340:AG391,"&lt;&gt;NOR",G340:G391)</f>
        <v>0</v>
      </c>
      <c r="H339" s="230"/>
      <c r="I339" s="230">
        <f>SUM(I340:I391)</f>
        <v>0</v>
      </c>
      <c r="J339" s="230"/>
      <c r="K339" s="230">
        <f>SUM(K340:K391)</f>
        <v>0</v>
      </c>
      <c r="L339" s="230"/>
      <c r="M339" s="230">
        <f>SUM(M340:M391)</f>
        <v>0</v>
      </c>
      <c r="N339" s="229"/>
      <c r="O339" s="229">
        <f>SUM(O340:O391)</f>
        <v>0.01</v>
      </c>
      <c r="P339" s="229"/>
      <c r="Q339" s="229">
        <f>SUM(Q340:Q391)</f>
        <v>0</v>
      </c>
      <c r="R339" s="230"/>
      <c r="S339" s="230"/>
      <c r="T339" s="231"/>
      <c r="U339" s="225"/>
      <c r="V339" s="225">
        <f>SUM(V340:V391)</f>
        <v>3.72</v>
      </c>
      <c r="W339" s="225"/>
      <c r="X339" s="225"/>
      <c r="Y339" s="225"/>
      <c r="AG339" t="s">
        <v>201</v>
      </c>
    </row>
    <row r="340" spans="1:60" ht="22.5" outlineLevel="1" x14ac:dyDescent="0.2">
      <c r="A340" s="233">
        <v>50</v>
      </c>
      <c r="B340" s="234" t="s">
        <v>474</v>
      </c>
      <c r="C340" s="242" t="s">
        <v>475</v>
      </c>
      <c r="D340" s="235" t="s">
        <v>404</v>
      </c>
      <c r="E340" s="236">
        <v>3</v>
      </c>
      <c r="F340" s="237"/>
      <c r="G340" s="238">
        <f>ROUND(E340*F340,2)</f>
        <v>0</v>
      </c>
      <c r="H340" s="237"/>
      <c r="I340" s="238">
        <f>ROUND(E340*H340,2)</f>
        <v>0</v>
      </c>
      <c r="J340" s="237"/>
      <c r="K340" s="238">
        <f>ROUND(E340*J340,2)</f>
        <v>0</v>
      </c>
      <c r="L340" s="238">
        <v>21</v>
      </c>
      <c r="M340" s="238">
        <f>G340*(1+L340/100)</f>
        <v>0</v>
      </c>
      <c r="N340" s="236">
        <v>1.6000000000000001E-4</v>
      </c>
      <c r="O340" s="236">
        <f>ROUND(E340*N340,2)</f>
        <v>0</v>
      </c>
      <c r="P340" s="236">
        <v>0</v>
      </c>
      <c r="Q340" s="236">
        <f>ROUND(E340*P340,2)</f>
        <v>0</v>
      </c>
      <c r="R340" s="238" t="s">
        <v>221</v>
      </c>
      <c r="S340" s="238" t="s">
        <v>205</v>
      </c>
      <c r="T340" s="239" t="s">
        <v>222</v>
      </c>
      <c r="U340" s="223">
        <v>1.24</v>
      </c>
      <c r="V340" s="223">
        <f>ROUND(E340*U340,2)</f>
        <v>3.72</v>
      </c>
      <c r="W340" s="223"/>
      <c r="X340" s="223" t="s">
        <v>223</v>
      </c>
      <c r="Y340" s="223" t="s">
        <v>208</v>
      </c>
      <c r="Z340" s="212"/>
      <c r="AA340" s="212"/>
      <c r="AB340" s="212"/>
      <c r="AC340" s="212"/>
      <c r="AD340" s="212"/>
      <c r="AE340" s="212"/>
      <c r="AF340" s="212"/>
      <c r="AG340" s="212" t="s">
        <v>224</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43" t="s">
        <v>476</v>
      </c>
      <c r="D341" s="240"/>
      <c r="E341" s="240"/>
      <c r="F341" s="240"/>
      <c r="G341" s="240"/>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211</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66" t="s">
        <v>477</v>
      </c>
      <c r="D342" s="247"/>
      <c r="E342" s="248">
        <v>3</v>
      </c>
      <c r="F342" s="223"/>
      <c r="G342" s="223"/>
      <c r="H342" s="223"/>
      <c r="I342" s="223"/>
      <c r="J342" s="223"/>
      <c r="K342" s="223"/>
      <c r="L342" s="223"/>
      <c r="M342" s="223"/>
      <c r="N342" s="222"/>
      <c r="O342" s="222"/>
      <c r="P342" s="222"/>
      <c r="Q342" s="222"/>
      <c r="R342" s="223"/>
      <c r="S342" s="223"/>
      <c r="T342" s="223"/>
      <c r="U342" s="223"/>
      <c r="V342" s="223"/>
      <c r="W342" s="223"/>
      <c r="X342" s="223"/>
      <c r="Y342" s="223"/>
      <c r="Z342" s="212"/>
      <c r="AA342" s="212"/>
      <c r="AB342" s="212"/>
      <c r="AC342" s="212"/>
      <c r="AD342" s="212"/>
      <c r="AE342" s="212"/>
      <c r="AF342" s="212"/>
      <c r="AG342" s="212" t="s">
        <v>228</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33">
        <v>51</v>
      </c>
      <c r="B343" s="234" t="s">
        <v>478</v>
      </c>
      <c r="C343" s="242" t="s">
        <v>479</v>
      </c>
      <c r="D343" s="235" t="s">
        <v>480</v>
      </c>
      <c r="E343" s="236">
        <v>2</v>
      </c>
      <c r="F343" s="237"/>
      <c r="G343" s="238">
        <f>ROUND(E343*F343,2)</f>
        <v>0</v>
      </c>
      <c r="H343" s="237"/>
      <c r="I343" s="238">
        <f>ROUND(E343*H343,2)</f>
        <v>0</v>
      </c>
      <c r="J343" s="237"/>
      <c r="K343" s="238">
        <f>ROUND(E343*J343,2)</f>
        <v>0</v>
      </c>
      <c r="L343" s="238">
        <v>21</v>
      </c>
      <c r="M343" s="238">
        <f>G343*(1+L343/100)</f>
        <v>0</v>
      </c>
      <c r="N343" s="236">
        <v>0</v>
      </c>
      <c r="O343" s="236">
        <f>ROUND(E343*N343,2)</f>
        <v>0</v>
      </c>
      <c r="P343" s="236">
        <v>0</v>
      </c>
      <c r="Q343" s="236">
        <f>ROUND(E343*P343,2)</f>
        <v>0</v>
      </c>
      <c r="R343" s="238"/>
      <c r="S343" s="238" t="s">
        <v>267</v>
      </c>
      <c r="T343" s="239" t="s">
        <v>206</v>
      </c>
      <c r="U343" s="223">
        <v>0</v>
      </c>
      <c r="V343" s="223">
        <f>ROUND(E343*U343,2)</f>
        <v>0</v>
      </c>
      <c r="W343" s="223"/>
      <c r="X343" s="223" t="s">
        <v>223</v>
      </c>
      <c r="Y343" s="223" t="s">
        <v>208</v>
      </c>
      <c r="Z343" s="212"/>
      <c r="AA343" s="212"/>
      <c r="AB343" s="212"/>
      <c r="AC343" s="212"/>
      <c r="AD343" s="212"/>
      <c r="AE343" s="212"/>
      <c r="AF343" s="212"/>
      <c r="AG343" s="212" t="s">
        <v>224</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43" t="s">
        <v>481</v>
      </c>
      <c r="D344" s="240"/>
      <c r="E344" s="240"/>
      <c r="F344" s="240"/>
      <c r="G344" s="240"/>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211</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67" t="s">
        <v>482</v>
      </c>
      <c r="D345" s="255"/>
      <c r="E345" s="255"/>
      <c r="F345" s="255"/>
      <c r="G345" s="255"/>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211</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67" t="s">
        <v>483</v>
      </c>
      <c r="D346" s="255"/>
      <c r="E346" s="255"/>
      <c r="F346" s="255"/>
      <c r="G346" s="255"/>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211</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67" t="s">
        <v>484</v>
      </c>
      <c r="D347" s="255"/>
      <c r="E347" s="255"/>
      <c r="F347" s="255"/>
      <c r="G347" s="255"/>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211</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67" t="s">
        <v>485</v>
      </c>
      <c r="D348" s="255"/>
      <c r="E348" s="255"/>
      <c r="F348" s="255"/>
      <c r="G348" s="255"/>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211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67" t="s">
        <v>486</v>
      </c>
      <c r="D349" s="255"/>
      <c r="E349" s="255"/>
      <c r="F349" s="255"/>
      <c r="G349" s="255"/>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211</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67" t="s">
        <v>487</v>
      </c>
      <c r="D350" s="255"/>
      <c r="E350" s="255"/>
      <c r="F350" s="255"/>
      <c r="G350" s="255"/>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211</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67" t="s">
        <v>488</v>
      </c>
      <c r="D351" s="255"/>
      <c r="E351" s="255"/>
      <c r="F351" s="255"/>
      <c r="G351" s="255"/>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211</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67" t="s">
        <v>489</v>
      </c>
      <c r="D352" s="255"/>
      <c r="E352" s="255"/>
      <c r="F352" s="255"/>
      <c r="G352" s="255"/>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211</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67" t="s">
        <v>490</v>
      </c>
      <c r="D353" s="255"/>
      <c r="E353" s="255"/>
      <c r="F353" s="255"/>
      <c r="G353" s="255"/>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211</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33">
        <v>52</v>
      </c>
      <c r="B354" s="234" t="s">
        <v>491</v>
      </c>
      <c r="C354" s="242" t="s">
        <v>492</v>
      </c>
      <c r="D354" s="235" t="s">
        <v>480</v>
      </c>
      <c r="E354" s="236">
        <v>5</v>
      </c>
      <c r="F354" s="237"/>
      <c r="G354" s="238">
        <f>ROUND(E354*F354,2)</f>
        <v>0</v>
      </c>
      <c r="H354" s="237"/>
      <c r="I354" s="238">
        <f>ROUND(E354*H354,2)</f>
        <v>0</v>
      </c>
      <c r="J354" s="237"/>
      <c r="K354" s="238">
        <f>ROUND(E354*J354,2)</f>
        <v>0</v>
      </c>
      <c r="L354" s="238">
        <v>21</v>
      </c>
      <c r="M354" s="238">
        <f>G354*(1+L354/100)</f>
        <v>0</v>
      </c>
      <c r="N354" s="236">
        <v>0</v>
      </c>
      <c r="O354" s="236">
        <f>ROUND(E354*N354,2)</f>
        <v>0</v>
      </c>
      <c r="P354" s="236">
        <v>0</v>
      </c>
      <c r="Q354" s="236">
        <f>ROUND(E354*P354,2)</f>
        <v>0</v>
      </c>
      <c r="R354" s="238"/>
      <c r="S354" s="238" t="s">
        <v>267</v>
      </c>
      <c r="T354" s="239" t="s">
        <v>206</v>
      </c>
      <c r="U354" s="223">
        <v>0</v>
      </c>
      <c r="V354" s="223">
        <f>ROUND(E354*U354,2)</f>
        <v>0</v>
      </c>
      <c r="W354" s="223"/>
      <c r="X354" s="223" t="s">
        <v>223</v>
      </c>
      <c r="Y354" s="223" t="s">
        <v>208</v>
      </c>
      <c r="Z354" s="212"/>
      <c r="AA354" s="212"/>
      <c r="AB354" s="212"/>
      <c r="AC354" s="212"/>
      <c r="AD354" s="212"/>
      <c r="AE354" s="212"/>
      <c r="AF354" s="212"/>
      <c r="AG354" s="212" t="s">
        <v>224</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43" t="s">
        <v>493</v>
      </c>
      <c r="D355" s="240"/>
      <c r="E355" s="240"/>
      <c r="F355" s="240"/>
      <c r="G355" s="240"/>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211</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67" t="s">
        <v>494</v>
      </c>
      <c r="D356" s="255"/>
      <c r="E356" s="255"/>
      <c r="F356" s="255"/>
      <c r="G356" s="255"/>
      <c r="H356" s="223"/>
      <c r="I356" s="223"/>
      <c r="J356" s="223"/>
      <c r="K356" s="223"/>
      <c r="L356" s="223"/>
      <c r="M356" s="223"/>
      <c r="N356" s="222"/>
      <c r="O356" s="222"/>
      <c r="P356" s="222"/>
      <c r="Q356" s="222"/>
      <c r="R356" s="223"/>
      <c r="S356" s="223"/>
      <c r="T356" s="223"/>
      <c r="U356" s="223"/>
      <c r="V356" s="223"/>
      <c r="W356" s="223"/>
      <c r="X356" s="223"/>
      <c r="Y356" s="223"/>
      <c r="Z356" s="212"/>
      <c r="AA356" s="212"/>
      <c r="AB356" s="212"/>
      <c r="AC356" s="212"/>
      <c r="AD356" s="212"/>
      <c r="AE356" s="212"/>
      <c r="AF356" s="212"/>
      <c r="AG356" s="212" t="s">
        <v>211</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67" t="s">
        <v>495</v>
      </c>
      <c r="D357" s="255"/>
      <c r="E357" s="255"/>
      <c r="F357" s="255"/>
      <c r="G357" s="255"/>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211</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67" t="s">
        <v>496</v>
      </c>
      <c r="D358" s="255"/>
      <c r="E358" s="255"/>
      <c r="F358" s="255"/>
      <c r="G358" s="255"/>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211</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67" t="s">
        <v>497</v>
      </c>
      <c r="D359" s="255"/>
      <c r="E359" s="255"/>
      <c r="F359" s="255"/>
      <c r="G359" s="255"/>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211</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67" t="s">
        <v>498</v>
      </c>
      <c r="D360" s="255"/>
      <c r="E360" s="255"/>
      <c r="F360" s="255"/>
      <c r="G360" s="255"/>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211</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67" t="s">
        <v>499</v>
      </c>
      <c r="D361" s="255"/>
      <c r="E361" s="255"/>
      <c r="F361" s="255"/>
      <c r="G361" s="255"/>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211</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67" t="s">
        <v>500</v>
      </c>
      <c r="D362" s="255"/>
      <c r="E362" s="255"/>
      <c r="F362" s="255"/>
      <c r="G362" s="255"/>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211</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67" t="s">
        <v>501</v>
      </c>
      <c r="D363" s="255"/>
      <c r="E363" s="255"/>
      <c r="F363" s="255"/>
      <c r="G363" s="255"/>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211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67" t="s">
        <v>502</v>
      </c>
      <c r="D364" s="255"/>
      <c r="E364" s="255"/>
      <c r="F364" s="255"/>
      <c r="G364" s="255"/>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211</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67" t="s">
        <v>503</v>
      </c>
      <c r="D365" s="255"/>
      <c r="E365" s="255"/>
      <c r="F365" s="255"/>
      <c r="G365" s="255"/>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211</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67" t="s">
        <v>504</v>
      </c>
      <c r="D366" s="255"/>
      <c r="E366" s="255"/>
      <c r="F366" s="255"/>
      <c r="G366" s="255"/>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211</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67" t="s">
        <v>505</v>
      </c>
      <c r="D367" s="255"/>
      <c r="E367" s="255"/>
      <c r="F367" s="255"/>
      <c r="G367" s="255"/>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211</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2" x14ac:dyDescent="0.2">
      <c r="A368" s="219"/>
      <c r="B368" s="220"/>
      <c r="C368" s="266" t="s">
        <v>506</v>
      </c>
      <c r="D368" s="247"/>
      <c r="E368" s="248">
        <v>5</v>
      </c>
      <c r="F368" s="223"/>
      <c r="G368" s="223"/>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228</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33">
        <v>53</v>
      </c>
      <c r="B369" s="234" t="s">
        <v>507</v>
      </c>
      <c r="C369" s="242" t="s">
        <v>508</v>
      </c>
      <c r="D369" s="235" t="s">
        <v>480</v>
      </c>
      <c r="E369" s="236">
        <v>1</v>
      </c>
      <c r="F369" s="237"/>
      <c r="G369" s="238">
        <f>ROUND(E369*F369,2)</f>
        <v>0</v>
      </c>
      <c r="H369" s="237"/>
      <c r="I369" s="238">
        <f>ROUND(E369*H369,2)</f>
        <v>0</v>
      </c>
      <c r="J369" s="237"/>
      <c r="K369" s="238">
        <f>ROUND(E369*J369,2)</f>
        <v>0</v>
      </c>
      <c r="L369" s="238">
        <v>21</v>
      </c>
      <c r="M369" s="238">
        <f>G369*(1+L369/100)</f>
        <v>0</v>
      </c>
      <c r="N369" s="236">
        <v>0</v>
      </c>
      <c r="O369" s="236">
        <f>ROUND(E369*N369,2)</f>
        <v>0</v>
      </c>
      <c r="P369" s="236">
        <v>0</v>
      </c>
      <c r="Q369" s="236">
        <f>ROUND(E369*P369,2)</f>
        <v>0</v>
      </c>
      <c r="R369" s="238"/>
      <c r="S369" s="238" t="s">
        <v>267</v>
      </c>
      <c r="T369" s="239" t="s">
        <v>206</v>
      </c>
      <c r="U369" s="223">
        <v>0</v>
      </c>
      <c r="V369" s="223">
        <f>ROUND(E369*U369,2)</f>
        <v>0</v>
      </c>
      <c r="W369" s="223"/>
      <c r="X369" s="223" t="s">
        <v>223</v>
      </c>
      <c r="Y369" s="223" t="s">
        <v>208</v>
      </c>
      <c r="Z369" s="212"/>
      <c r="AA369" s="212"/>
      <c r="AB369" s="212"/>
      <c r="AC369" s="212"/>
      <c r="AD369" s="212"/>
      <c r="AE369" s="212"/>
      <c r="AF369" s="212"/>
      <c r="AG369" s="212" t="s">
        <v>224</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43" t="s">
        <v>509</v>
      </c>
      <c r="D370" s="240"/>
      <c r="E370" s="240"/>
      <c r="F370" s="240"/>
      <c r="G370" s="240"/>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211</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67" t="s">
        <v>510</v>
      </c>
      <c r="D371" s="255"/>
      <c r="E371" s="255"/>
      <c r="F371" s="255"/>
      <c r="G371" s="255"/>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211</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67" t="s">
        <v>511</v>
      </c>
      <c r="D372" s="255"/>
      <c r="E372" s="255"/>
      <c r="F372" s="255"/>
      <c r="G372" s="255"/>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211</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67" t="s">
        <v>490</v>
      </c>
      <c r="D373" s="255"/>
      <c r="E373" s="255"/>
      <c r="F373" s="255"/>
      <c r="G373" s="255"/>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211</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67" t="s">
        <v>512</v>
      </c>
      <c r="D374" s="255"/>
      <c r="E374" s="255"/>
      <c r="F374" s="255"/>
      <c r="G374" s="255"/>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211</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67" t="s">
        <v>513</v>
      </c>
      <c r="D375" s="255"/>
      <c r="E375" s="255"/>
      <c r="F375" s="255"/>
      <c r="G375" s="255"/>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211</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67" t="s">
        <v>514</v>
      </c>
      <c r="D376" s="255"/>
      <c r="E376" s="255"/>
      <c r="F376" s="255"/>
      <c r="G376" s="255"/>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211</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67" t="s">
        <v>515</v>
      </c>
      <c r="D377" s="255"/>
      <c r="E377" s="255"/>
      <c r="F377" s="255"/>
      <c r="G377" s="255"/>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211</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66" t="s">
        <v>516</v>
      </c>
      <c r="D378" s="247"/>
      <c r="E378" s="248">
        <v>1</v>
      </c>
      <c r="F378" s="223"/>
      <c r="G378" s="223"/>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228</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ht="22.5" outlineLevel="1" x14ac:dyDescent="0.2">
      <c r="A379" s="233">
        <v>54</v>
      </c>
      <c r="B379" s="234" t="s">
        <v>517</v>
      </c>
      <c r="C379" s="242" t="s">
        <v>518</v>
      </c>
      <c r="D379" s="235" t="s">
        <v>404</v>
      </c>
      <c r="E379" s="236">
        <v>3</v>
      </c>
      <c r="F379" s="237"/>
      <c r="G379" s="238">
        <f>ROUND(E379*F379,2)</f>
        <v>0</v>
      </c>
      <c r="H379" s="237"/>
      <c r="I379" s="238">
        <f>ROUND(E379*H379,2)</f>
        <v>0</v>
      </c>
      <c r="J379" s="237"/>
      <c r="K379" s="238">
        <f>ROUND(E379*J379,2)</f>
        <v>0</v>
      </c>
      <c r="L379" s="238">
        <v>21</v>
      </c>
      <c r="M379" s="238">
        <f>G379*(1+L379/100)</f>
        <v>0</v>
      </c>
      <c r="N379" s="236">
        <v>3.3999999999999998E-3</v>
      </c>
      <c r="O379" s="236">
        <f>ROUND(E379*N379,2)</f>
        <v>0.01</v>
      </c>
      <c r="P379" s="236">
        <v>0</v>
      </c>
      <c r="Q379" s="236">
        <f>ROUND(E379*P379,2)</f>
        <v>0</v>
      </c>
      <c r="R379" s="238" t="s">
        <v>466</v>
      </c>
      <c r="S379" s="238" t="s">
        <v>205</v>
      </c>
      <c r="T379" s="239" t="s">
        <v>222</v>
      </c>
      <c r="U379" s="223">
        <v>0</v>
      </c>
      <c r="V379" s="223">
        <f>ROUND(E379*U379,2)</f>
        <v>0</v>
      </c>
      <c r="W379" s="223"/>
      <c r="X379" s="223" t="s">
        <v>467</v>
      </c>
      <c r="Y379" s="223" t="s">
        <v>208</v>
      </c>
      <c r="Z379" s="212"/>
      <c r="AA379" s="212"/>
      <c r="AB379" s="212"/>
      <c r="AC379" s="212"/>
      <c r="AD379" s="212"/>
      <c r="AE379" s="212"/>
      <c r="AF379" s="212"/>
      <c r="AG379" s="212" t="s">
        <v>468</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43" t="s">
        <v>519</v>
      </c>
      <c r="D380" s="240"/>
      <c r="E380" s="240"/>
      <c r="F380" s="240"/>
      <c r="G380" s="240"/>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211</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67" t="s">
        <v>520</v>
      </c>
      <c r="D381" s="255"/>
      <c r="E381" s="255"/>
      <c r="F381" s="255"/>
      <c r="G381" s="255"/>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211</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67" t="s">
        <v>521</v>
      </c>
      <c r="D382" s="255"/>
      <c r="E382" s="255"/>
      <c r="F382" s="255"/>
      <c r="G382" s="255"/>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211</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67" t="s">
        <v>522</v>
      </c>
      <c r="D383" s="255"/>
      <c r="E383" s="255"/>
      <c r="F383" s="255"/>
      <c r="G383" s="255"/>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211</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67" t="s">
        <v>523</v>
      </c>
      <c r="D384" s="255"/>
      <c r="E384" s="255"/>
      <c r="F384" s="255"/>
      <c r="G384" s="255"/>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211</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67" t="s">
        <v>524</v>
      </c>
      <c r="D385" s="255"/>
      <c r="E385" s="255"/>
      <c r="F385" s="255"/>
      <c r="G385" s="255"/>
      <c r="H385" s="223"/>
      <c r="I385" s="223"/>
      <c r="J385" s="223"/>
      <c r="K385" s="223"/>
      <c r="L385" s="223"/>
      <c r="M385" s="223"/>
      <c r="N385" s="222"/>
      <c r="O385" s="222"/>
      <c r="P385" s="222"/>
      <c r="Q385" s="222"/>
      <c r="R385" s="223"/>
      <c r="S385" s="223"/>
      <c r="T385" s="223"/>
      <c r="U385" s="223"/>
      <c r="V385" s="223"/>
      <c r="W385" s="223"/>
      <c r="X385" s="223"/>
      <c r="Y385" s="223"/>
      <c r="Z385" s="212"/>
      <c r="AA385" s="212"/>
      <c r="AB385" s="212"/>
      <c r="AC385" s="212"/>
      <c r="AD385" s="212"/>
      <c r="AE385" s="212"/>
      <c r="AF385" s="212"/>
      <c r="AG385" s="212" t="s">
        <v>211</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67" t="s">
        <v>525</v>
      </c>
      <c r="D386" s="255"/>
      <c r="E386" s="255"/>
      <c r="F386" s="255"/>
      <c r="G386" s="255"/>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211</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67" t="s">
        <v>526</v>
      </c>
      <c r="D387" s="255"/>
      <c r="E387" s="255"/>
      <c r="F387" s="255"/>
      <c r="G387" s="255"/>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211</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67" t="s">
        <v>527</v>
      </c>
      <c r="D388" s="255"/>
      <c r="E388" s="255"/>
      <c r="F388" s="255"/>
      <c r="G388" s="255"/>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211</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66" t="s">
        <v>477</v>
      </c>
      <c r="D389" s="247"/>
      <c r="E389" s="248">
        <v>3</v>
      </c>
      <c r="F389" s="223"/>
      <c r="G389" s="223"/>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228</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19">
        <v>55</v>
      </c>
      <c r="B390" s="220" t="s">
        <v>528</v>
      </c>
      <c r="C390" s="272" t="s">
        <v>529</v>
      </c>
      <c r="D390" s="221" t="s">
        <v>0</v>
      </c>
      <c r="E390" s="263"/>
      <c r="F390" s="224"/>
      <c r="G390" s="223">
        <f>ROUND(E390*F390,2)</f>
        <v>0</v>
      </c>
      <c r="H390" s="224"/>
      <c r="I390" s="223">
        <f>ROUND(E390*H390,2)</f>
        <v>0</v>
      </c>
      <c r="J390" s="224"/>
      <c r="K390" s="223">
        <f>ROUND(E390*J390,2)</f>
        <v>0</v>
      </c>
      <c r="L390" s="223">
        <v>21</v>
      </c>
      <c r="M390" s="223">
        <f>G390*(1+L390/100)</f>
        <v>0</v>
      </c>
      <c r="N390" s="222">
        <v>0</v>
      </c>
      <c r="O390" s="222">
        <f>ROUND(E390*N390,2)</f>
        <v>0</v>
      </c>
      <c r="P390" s="222">
        <v>0</v>
      </c>
      <c r="Q390" s="222">
        <f>ROUND(E390*P390,2)</f>
        <v>0</v>
      </c>
      <c r="R390" s="223" t="s">
        <v>530</v>
      </c>
      <c r="S390" s="223" t="s">
        <v>205</v>
      </c>
      <c r="T390" s="223" t="s">
        <v>222</v>
      </c>
      <c r="U390" s="223">
        <v>0</v>
      </c>
      <c r="V390" s="223">
        <f>ROUND(E390*U390,2)</f>
        <v>0</v>
      </c>
      <c r="W390" s="223"/>
      <c r="X390" s="223" t="s">
        <v>424</v>
      </c>
      <c r="Y390" s="223" t="s">
        <v>208</v>
      </c>
      <c r="Z390" s="212"/>
      <c r="AA390" s="212"/>
      <c r="AB390" s="212"/>
      <c r="AC390" s="212"/>
      <c r="AD390" s="212"/>
      <c r="AE390" s="212"/>
      <c r="AF390" s="212"/>
      <c r="AG390" s="212" t="s">
        <v>425</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73" t="s">
        <v>473</v>
      </c>
      <c r="D391" s="264"/>
      <c r="E391" s="264"/>
      <c r="F391" s="264"/>
      <c r="G391" s="264"/>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226</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x14ac:dyDescent="0.2">
      <c r="A392" s="226" t="s">
        <v>200</v>
      </c>
      <c r="B392" s="227" t="s">
        <v>140</v>
      </c>
      <c r="C392" s="241" t="s">
        <v>141</v>
      </c>
      <c r="D392" s="228"/>
      <c r="E392" s="229"/>
      <c r="F392" s="230"/>
      <c r="G392" s="230">
        <f>SUMIF(AG393:AG481,"&lt;&gt;NOR",G393:G481)</f>
        <v>0</v>
      </c>
      <c r="H392" s="230"/>
      <c r="I392" s="230">
        <f>SUM(I393:I481)</f>
        <v>0</v>
      </c>
      <c r="J392" s="230"/>
      <c r="K392" s="230">
        <f>SUM(K393:K481)</f>
        <v>0</v>
      </c>
      <c r="L392" s="230"/>
      <c r="M392" s="230">
        <f>SUM(M393:M481)</f>
        <v>0</v>
      </c>
      <c r="N392" s="229"/>
      <c r="O392" s="229">
        <f>SUM(O393:O481)</f>
        <v>0</v>
      </c>
      <c r="P392" s="229"/>
      <c r="Q392" s="229">
        <f>SUM(Q393:Q481)</f>
        <v>0</v>
      </c>
      <c r="R392" s="230"/>
      <c r="S392" s="230"/>
      <c r="T392" s="231"/>
      <c r="U392" s="225"/>
      <c r="V392" s="225">
        <f>SUM(V393:V481)</f>
        <v>0</v>
      </c>
      <c r="W392" s="225"/>
      <c r="X392" s="225"/>
      <c r="Y392" s="225"/>
      <c r="AG392" t="s">
        <v>201</v>
      </c>
    </row>
    <row r="393" spans="1:60" ht="22.5" outlineLevel="1" x14ac:dyDescent="0.2">
      <c r="A393" s="233">
        <v>56</v>
      </c>
      <c r="B393" s="234" t="s">
        <v>531</v>
      </c>
      <c r="C393" s="242" t="s">
        <v>532</v>
      </c>
      <c r="D393" s="235" t="s">
        <v>480</v>
      </c>
      <c r="E393" s="236">
        <v>1</v>
      </c>
      <c r="F393" s="237"/>
      <c r="G393" s="238">
        <f>ROUND(E393*F393,2)</f>
        <v>0</v>
      </c>
      <c r="H393" s="237"/>
      <c r="I393" s="238">
        <f>ROUND(E393*H393,2)</f>
        <v>0</v>
      </c>
      <c r="J393" s="237"/>
      <c r="K393" s="238">
        <f>ROUND(E393*J393,2)</f>
        <v>0</v>
      </c>
      <c r="L393" s="238">
        <v>21</v>
      </c>
      <c r="M393" s="238">
        <f>G393*(1+L393/100)</f>
        <v>0</v>
      </c>
      <c r="N393" s="236">
        <v>0</v>
      </c>
      <c r="O393" s="236">
        <f>ROUND(E393*N393,2)</f>
        <v>0</v>
      </c>
      <c r="P393" s="236">
        <v>0</v>
      </c>
      <c r="Q393" s="236">
        <f>ROUND(E393*P393,2)</f>
        <v>0</v>
      </c>
      <c r="R393" s="238"/>
      <c r="S393" s="238" t="s">
        <v>267</v>
      </c>
      <c r="T393" s="239" t="s">
        <v>206</v>
      </c>
      <c r="U393" s="223">
        <v>0</v>
      </c>
      <c r="V393" s="223">
        <f>ROUND(E393*U393,2)</f>
        <v>0</v>
      </c>
      <c r="W393" s="223"/>
      <c r="X393" s="223" t="s">
        <v>223</v>
      </c>
      <c r="Y393" s="223" t="s">
        <v>208</v>
      </c>
      <c r="Z393" s="212"/>
      <c r="AA393" s="212"/>
      <c r="AB393" s="212"/>
      <c r="AC393" s="212"/>
      <c r="AD393" s="212"/>
      <c r="AE393" s="212"/>
      <c r="AF393" s="212"/>
      <c r="AG393" s="212" t="s">
        <v>224</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43" t="s">
        <v>533</v>
      </c>
      <c r="D394" s="240"/>
      <c r="E394" s="240"/>
      <c r="F394" s="240"/>
      <c r="G394" s="240"/>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211</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67" t="s">
        <v>534</v>
      </c>
      <c r="D395" s="255"/>
      <c r="E395" s="255"/>
      <c r="F395" s="255"/>
      <c r="G395" s="255"/>
      <c r="H395" s="223"/>
      <c r="I395" s="223"/>
      <c r="J395" s="223"/>
      <c r="K395" s="223"/>
      <c r="L395" s="223"/>
      <c r="M395" s="223"/>
      <c r="N395" s="222"/>
      <c r="O395" s="222"/>
      <c r="P395" s="222"/>
      <c r="Q395" s="222"/>
      <c r="R395" s="223"/>
      <c r="S395" s="223"/>
      <c r="T395" s="223"/>
      <c r="U395" s="223"/>
      <c r="V395" s="223"/>
      <c r="W395" s="223"/>
      <c r="X395" s="223"/>
      <c r="Y395" s="223"/>
      <c r="Z395" s="212"/>
      <c r="AA395" s="212"/>
      <c r="AB395" s="212"/>
      <c r="AC395" s="212"/>
      <c r="AD395" s="212"/>
      <c r="AE395" s="212"/>
      <c r="AF395" s="212"/>
      <c r="AG395" s="212" t="s">
        <v>211</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67" t="s">
        <v>535</v>
      </c>
      <c r="D396" s="255"/>
      <c r="E396" s="255"/>
      <c r="F396" s="255"/>
      <c r="G396" s="255"/>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211</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67" t="s">
        <v>536</v>
      </c>
      <c r="D397" s="255"/>
      <c r="E397" s="255"/>
      <c r="F397" s="255"/>
      <c r="G397" s="255"/>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211</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67" t="s">
        <v>537</v>
      </c>
      <c r="D398" s="255"/>
      <c r="E398" s="255"/>
      <c r="F398" s="255"/>
      <c r="G398" s="255"/>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211</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67" t="s">
        <v>538</v>
      </c>
      <c r="D399" s="255"/>
      <c r="E399" s="255"/>
      <c r="F399" s="255"/>
      <c r="G399" s="255"/>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211</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67" t="s">
        <v>539</v>
      </c>
      <c r="D400" s="255"/>
      <c r="E400" s="255"/>
      <c r="F400" s="255"/>
      <c r="G400" s="255"/>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211</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67" t="s">
        <v>540</v>
      </c>
      <c r="D401" s="255"/>
      <c r="E401" s="255"/>
      <c r="F401" s="255"/>
      <c r="G401" s="255"/>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211</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67" t="s">
        <v>541</v>
      </c>
      <c r="D402" s="255"/>
      <c r="E402" s="255"/>
      <c r="F402" s="255"/>
      <c r="G402" s="255"/>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211</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67" t="s">
        <v>542</v>
      </c>
      <c r="D403" s="255"/>
      <c r="E403" s="255"/>
      <c r="F403" s="255"/>
      <c r="G403" s="255"/>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211</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67" t="s">
        <v>543</v>
      </c>
      <c r="D404" s="255"/>
      <c r="E404" s="255"/>
      <c r="F404" s="255"/>
      <c r="G404" s="255"/>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211</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67" t="s">
        <v>544</v>
      </c>
      <c r="D405" s="255"/>
      <c r="E405" s="255"/>
      <c r="F405" s="255"/>
      <c r="G405" s="255"/>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211</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67" t="s">
        <v>545</v>
      </c>
      <c r="D406" s="255"/>
      <c r="E406" s="255"/>
      <c r="F406" s="255"/>
      <c r="G406" s="255"/>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211</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67" t="s">
        <v>546</v>
      </c>
      <c r="D407" s="255"/>
      <c r="E407" s="255"/>
      <c r="F407" s="255"/>
      <c r="G407" s="255"/>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211</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67" t="s">
        <v>547</v>
      </c>
      <c r="D408" s="255"/>
      <c r="E408" s="255"/>
      <c r="F408" s="255"/>
      <c r="G408" s="255"/>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211</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67" t="s">
        <v>548</v>
      </c>
      <c r="D409" s="255"/>
      <c r="E409" s="255"/>
      <c r="F409" s="255"/>
      <c r="G409" s="255"/>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211</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67" t="s">
        <v>549</v>
      </c>
      <c r="D410" s="255"/>
      <c r="E410" s="255"/>
      <c r="F410" s="255"/>
      <c r="G410" s="255"/>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211</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67" t="s">
        <v>550</v>
      </c>
      <c r="D411" s="255"/>
      <c r="E411" s="255"/>
      <c r="F411" s="255"/>
      <c r="G411" s="255"/>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211</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67" t="s">
        <v>551</v>
      </c>
      <c r="D412" s="255"/>
      <c r="E412" s="255"/>
      <c r="F412" s="255"/>
      <c r="G412" s="255"/>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211</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67" t="s">
        <v>552</v>
      </c>
      <c r="D413" s="255"/>
      <c r="E413" s="255"/>
      <c r="F413" s="255"/>
      <c r="G413" s="255"/>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211</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22.5" outlineLevel="1" x14ac:dyDescent="0.2">
      <c r="A414" s="233">
        <v>57</v>
      </c>
      <c r="B414" s="234" t="s">
        <v>553</v>
      </c>
      <c r="C414" s="242" t="s">
        <v>554</v>
      </c>
      <c r="D414" s="235" t="s">
        <v>480</v>
      </c>
      <c r="E414" s="236">
        <v>2</v>
      </c>
      <c r="F414" s="237"/>
      <c r="G414" s="238">
        <f>ROUND(E414*F414,2)</f>
        <v>0</v>
      </c>
      <c r="H414" s="237"/>
      <c r="I414" s="238">
        <f>ROUND(E414*H414,2)</f>
        <v>0</v>
      </c>
      <c r="J414" s="237"/>
      <c r="K414" s="238">
        <f>ROUND(E414*J414,2)</f>
        <v>0</v>
      </c>
      <c r="L414" s="238">
        <v>21</v>
      </c>
      <c r="M414" s="238">
        <f>G414*(1+L414/100)</f>
        <v>0</v>
      </c>
      <c r="N414" s="236">
        <v>0</v>
      </c>
      <c r="O414" s="236">
        <f>ROUND(E414*N414,2)</f>
        <v>0</v>
      </c>
      <c r="P414" s="236">
        <v>0</v>
      </c>
      <c r="Q414" s="236">
        <f>ROUND(E414*P414,2)</f>
        <v>0</v>
      </c>
      <c r="R414" s="238"/>
      <c r="S414" s="238" t="s">
        <v>267</v>
      </c>
      <c r="T414" s="239" t="s">
        <v>206</v>
      </c>
      <c r="U414" s="223">
        <v>0</v>
      </c>
      <c r="V414" s="223">
        <f>ROUND(E414*U414,2)</f>
        <v>0</v>
      </c>
      <c r="W414" s="223"/>
      <c r="X414" s="223" t="s">
        <v>223</v>
      </c>
      <c r="Y414" s="223" t="s">
        <v>208</v>
      </c>
      <c r="Z414" s="212"/>
      <c r="AA414" s="212"/>
      <c r="AB414" s="212"/>
      <c r="AC414" s="212"/>
      <c r="AD414" s="212"/>
      <c r="AE414" s="212"/>
      <c r="AF414" s="212"/>
      <c r="AG414" s="212" t="s">
        <v>224</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43" t="s">
        <v>555</v>
      </c>
      <c r="D415" s="240"/>
      <c r="E415" s="240"/>
      <c r="F415" s="240"/>
      <c r="G415" s="240"/>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211</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67" t="s">
        <v>556</v>
      </c>
      <c r="D416" s="255"/>
      <c r="E416" s="255"/>
      <c r="F416" s="255"/>
      <c r="G416" s="255"/>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211</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67" t="s">
        <v>557</v>
      </c>
      <c r="D417" s="255"/>
      <c r="E417" s="255"/>
      <c r="F417" s="255"/>
      <c r="G417" s="255"/>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211</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67" t="s">
        <v>558</v>
      </c>
      <c r="D418" s="255"/>
      <c r="E418" s="255"/>
      <c r="F418" s="255"/>
      <c r="G418" s="255"/>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211</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67" t="s">
        <v>559</v>
      </c>
      <c r="D419" s="255"/>
      <c r="E419" s="255"/>
      <c r="F419" s="255"/>
      <c r="G419" s="255"/>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211</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67" t="s">
        <v>560</v>
      </c>
      <c r="D420" s="255"/>
      <c r="E420" s="255"/>
      <c r="F420" s="255"/>
      <c r="G420" s="255"/>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211</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67" t="s">
        <v>538</v>
      </c>
      <c r="D421" s="255"/>
      <c r="E421" s="255"/>
      <c r="F421" s="255"/>
      <c r="G421" s="255"/>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211</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67" t="s">
        <v>561</v>
      </c>
      <c r="D422" s="255"/>
      <c r="E422" s="255"/>
      <c r="F422" s="255"/>
      <c r="G422" s="255"/>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211</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67" t="s">
        <v>540</v>
      </c>
      <c r="D423" s="255"/>
      <c r="E423" s="255"/>
      <c r="F423" s="255"/>
      <c r="G423" s="255"/>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211</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67" t="s">
        <v>541</v>
      </c>
      <c r="D424" s="255"/>
      <c r="E424" s="255"/>
      <c r="F424" s="255"/>
      <c r="G424" s="255"/>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211</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67" t="s">
        <v>542</v>
      </c>
      <c r="D425" s="255"/>
      <c r="E425" s="255"/>
      <c r="F425" s="255"/>
      <c r="G425" s="255"/>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211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67" t="s">
        <v>543</v>
      </c>
      <c r="D426" s="255"/>
      <c r="E426" s="255"/>
      <c r="F426" s="255"/>
      <c r="G426" s="255"/>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211</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67" t="s">
        <v>544</v>
      </c>
      <c r="D427" s="255"/>
      <c r="E427" s="255"/>
      <c r="F427" s="255"/>
      <c r="G427" s="255"/>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211</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67" t="s">
        <v>545</v>
      </c>
      <c r="D428" s="255"/>
      <c r="E428" s="255"/>
      <c r="F428" s="255"/>
      <c r="G428" s="255"/>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211</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67" t="s">
        <v>546</v>
      </c>
      <c r="D429" s="255"/>
      <c r="E429" s="255"/>
      <c r="F429" s="255"/>
      <c r="G429" s="255"/>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211</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67" t="s">
        <v>547</v>
      </c>
      <c r="D430" s="255"/>
      <c r="E430" s="255"/>
      <c r="F430" s="255"/>
      <c r="G430" s="255"/>
      <c r="H430" s="223"/>
      <c r="I430" s="223"/>
      <c r="J430" s="223"/>
      <c r="K430" s="223"/>
      <c r="L430" s="223"/>
      <c r="M430" s="223"/>
      <c r="N430" s="222"/>
      <c r="O430" s="222"/>
      <c r="P430" s="222"/>
      <c r="Q430" s="222"/>
      <c r="R430" s="223"/>
      <c r="S430" s="223"/>
      <c r="T430" s="223"/>
      <c r="U430" s="223"/>
      <c r="V430" s="223"/>
      <c r="W430" s="223"/>
      <c r="X430" s="223"/>
      <c r="Y430" s="223"/>
      <c r="Z430" s="212"/>
      <c r="AA430" s="212"/>
      <c r="AB430" s="212"/>
      <c r="AC430" s="212"/>
      <c r="AD430" s="212"/>
      <c r="AE430" s="212"/>
      <c r="AF430" s="212"/>
      <c r="AG430" s="212" t="s">
        <v>211</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67" t="s">
        <v>548</v>
      </c>
      <c r="D431" s="255"/>
      <c r="E431" s="255"/>
      <c r="F431" s="255"/>
      <c r="G431" s="255"/>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211</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67" t="s">
        <v>549</v>
      </c>
      <c r="D432" s="255"/>
      <c r="E432" s="255"/>
      <c r="F432" s="255"/>
      <c r="G432" s="255"/>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211</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67" t="s">
        <v>550</v>
      </c>
      <c r="D433" s="255"/>
      <c r="E433" s="255"/>
      <c r="F433" s="255"/>
      <c r="G433" s="255"/>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211</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67" t="s">
        <v>551</v>
      </c>
      <c r="D434" s="255"/>
      <c r="E434" s="255"/>
      <c r="F434" s="255"/>
      <c r="G434" s="255"/>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211</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67" t="s">
        <v>552</v>
      </c>
      <c r="D435" s="255"/>
      <c r="E435" s="255"/>
      <c r="F435" s="255"/>
      <c r="G435" s="255"/>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211</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67" t="s">
        <v>562</v>
      </c>
      <c r="D436" s="255"/>
      <c r="E436" s="255"/>
      <c r="F436" s="255"/>
      <c r="G436" s="255"/>
      <c r="H436" s="223"/>
      <c r="I436" s="223"/>
      <c r="J436" s="223"/>
      <c r="K436" s="223"/>
      <c r="L436" s="223"/>
      <c r="M436" s="223"/>
      <c r="N436" s="222"/>
      <c r="O436" s="222"/>
      <c r="P436" s="222"/>
      <c r="Q436" s="222"/>
      <c r="R436" s="223"/>
      <c r="S436" s="223"/>
      <c r="T436" s="223"/>
      <c r="U436" s="223"/>
      <c r="V436" s="223"/>
      <c r="W436" s="223"/>
      <c r="X436" s="223"/>
      <c r="Y436" s="223"/>
      <c r="Z436" s="212"/>
      <c r="AA436" s="212"/>
      <c r="AB436" s="212"/>
      <c r="AC436" s="212"/>
      <c r="AD436" s="212"/>
      <c r="AE436" s="212"/>
      <c r="AF436" s="212"/>
      <c r="AG436" s="212" t="s">
        <v>211</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67" t="s">
        <v>563</v>
      </c>
      <c r="D437" s="255"/>
      <c r="E437" s="255"/>
      <c r="F437" s="255"/>
      <c r="G437" s="255"/>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211</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33">
        <v>58</v>
      </c>
      <c r="B438" s="234" t="s">
        <v>564</v>
      </c>
      <c r="C438" s="242" t="s">
        <v>565</v>
      </c>
      <c r="D438" s="235" t="s">
        <v>480</v>
      </c>
      <c r="E438" s="236">
        <v>4</v>
      </c>
      <c r="F438" s="237"/>
      <c r="G438" s="238">
        <f>ROUND(E438*F438,2)</f>
        <v>0</v>
      </c>
      <c r="H438" s="237"/>
      <c r="I438" s="238">
        <f>ROUND(E438*H438,2)</f>
        <v>0</v>
      </c>
      <c r="J438" s="237"/>
      <c r="K438" s="238">
        <f>ROUND(E438*J438,2)</f>
        <v>0</v>
      </c>
      <c r="L438" s="238">
        <v>21</v>
      </c>
      <c r="M438" s="238">
        <f>G438*(1+L438/100)</f>
        <v>0</v>
      </c>
      <c r="N438" s="236">
        <v>0</v>
      </c>
      <c r="O438" s="236">
        <f>ROUND(E438*N438,2)</f>
        <v>0</v>
      </c>
      <c r="P438" s="236">
        <v>0</v>
      </c>
      <c r="Q438" s="236">
        <f>ROUND(E438*P438,2)</f>
        <v>0</v>
      </c>
      <c r="R438" s="238"/>
      <c r="S438" s="238" t="s">
        <v>267</v>
      </c>
      <c r="T438" s="239" t="s">
        <v>206</v>
      </c>
      <c r="U438" s="223">
        <v>0</v>
      </c>
      <c r="V438" s="223">
        <f>ROUND(E438*U438,2)</f>
        <v>0</v>
      </c>
      <c r="W438" s="223"/>
      <c r="X438" s="223" t="s">
        <v>223</v>
      </c>
      <c r="Y438" s="223" t="s">
        <v>208</v>
      </c>
      <c r="Z438" s="212"/>
      <c r="AA438" s="212"/>
      <c r="AB438" s="212"/>
      <c r="AC438" s="212"/>
      <c r="AD438" s="212"/>
      <c r="AE438" s="212"/>
      <c r="AF438" s="212"/>
      <c r="AG438" s="212" t="s">
        <v>224</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43" t="s">
        <v>566</v>
      </c>
      <c r="D439" s="240"/>
      <c r="E439" s="240"/>
      <c r="F439" s="240"/>
      <c r="G439" s="240"/>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211</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67" t="s">
        <v>567</v>
      </c>
      <c r="D440" s="255"/>
      <c r="E440" s="255"/>
      <c r="F440" s="255"/>
      <c r="G440" s="255"/>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211</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67" t="s">
        <v>558</v>
      </c>
      <c r="D441" s="255"/>
      <c r="E441" s="255"/>
      <c r="F441" s="255"/>
      <c r="G441" s="255"/>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211</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67" t="s">
        <v>559</v>
      </c>
      <c r="D442" s="255"/>
      <c r="E442" s="255"/>
      <c r="F442" s="255"/>
      <c r="G442" s="255"/>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211</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67" t="s">
        <v>568</v>
      </c>
      <c r="D443" s="255"/>
      <c r="E443" s="255"/>
      <c r="F443" s="255"/>
      <c r="G443" s="255"/>
      <c r="H443" s="223"/>
      <c r="I443" s="223"/>
      <c r="J443" s="223"/>
      <c r="K443" s="223"/>
      <c r="L443" s="223"/>
      <c r="M443" s="223"/>
      <c r="N443" s="222"/>
      <c r="O443" s="222"/>
      <c r="P443" s="222"/>
      <c r="Q443" s="222"/>
      <c r="R443" s="223"/>
      <c r="S443" s="223"/>
      <c r="T443" s="223"/>
      <c r="U443" s="223"/>
      <c r="V443" s="223"/>
      <c r="W443" s="223"/>
      <c r="X443" s="223"/>
      <c r="Y443" s="223"/>
      <c r="Z443" s="212"/>
      <c r="AA443" s="212"/>
      <c r="AB443" s="212"/>
      <c r="AC443" s="212"/>
      <c r="AD443" s="212"/>
      <c r="AE443" s="212"/>
      <c r="AF443" s="212"/>
      <c r="AG443" s="212" t="s">
        <v>211</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67" t="s">
        <v>539</v>
      </c>
      <c r="D444" s="255"/>
      <c r="E444" s="255"/>
      <c r="F444" s="255"/>
      <c r="G444" s="255"/>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211</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67" t="s">
        <v>569</v>
      </c>
      <c r="D445" s="255"/>
      <c r="E445" s="255"/>
      <c r="F445" s="255"/>
      <c r="G445" s="255"/>
      <c r="H445" s="223"/>
      <c r="I445" s="223"/>
      <c r="J445" s="223"/>
      <c r="K445" s="223"/>
      <c r="L445" s="223"/>
      <c r="M445" s="223"/>
      <c r="N445" s="222"/>
      <c r="O445" s="222"/>
      <c r="P445" s="222"/>
      <c r="Q445" s="222"/>
      <c r="R445" s="223"/>
      <c r="S445" s="223"/>
      <c r="T445" s="223"/>
      <c r="U445" s="223"/>
      <c r="V445" s="223"/>
      <c r="W445" s="223"/>
      <c r="X445" s="223"/>
      <c r="Y445" s="223"/>
      <c r="Z445" s="212"/>
      <c r="AA445" s="212"/>
      <c r="AB445" s="212"/>
      <c r="AC445" s="212"/>
      <c r="AD445" s="212"/>
      <c r="AE445" s="212"/>
      <c r="AF445" s="212"/>
      <c r="AG445" s="212" t="s">
        <v>211</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67" t="s">
        <v>541</v>
      </c>
      <c r="D446" s="255"/>
      <c r="E446" s="255"/>
      <c r="F446" s="255"/>
      <c r="G446" s="255"/>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211</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67" t="s">
        <v>542</v>
      </c>
      <c r="D447" s="255"/>
      <c r="E447" s="255"/>
      <c r="F447" s="255"/>
      <c r="G447" s="255"/>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211</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67" t="s">
        <v>543</v>
      </c>
      <c r="D448" s="255"/>
      <c r="E448" s="255"/>
      <c r="F448" s="255"/>
      <c r="G448" s="255"/>
      <c r="H448" s="223"/>
      <c r="I448" s="223"/>
      <c r="J448" s="223"/>
      <c r="K448" s="223"/>
      <c r="L448" s="223"/>
      <c r="M448" s="223"/>
      <c r="N448" s="222"/>
      <c r="O448" s="222"/>
      <c r="P448" s="222"/>
      <c r="Q448" s="222"/>
      <c r="R448" s="223"/>
      <c r="S448" s="223"/>
      <c r="T448" s="223"/>
      <c r="U448" s="223"/>
      <c r="V448" s="223"/>
      <c r="W448" s="223"/>
      <c r="X448" s="223"/>
      <c r="Y448" s="223"/>
      <c r="Z448" s="212"/>
      <c r="AA448" s="212"/>
      <c r="AB448" s="212"/>
      <c r="AC448" s="212"/>
      <c r="AD448" s="212"/>
      <c r="AE448" s="212"/>
      <c r="AF448" s="212"/>
      <c r="AG448" s="212" t="s">
        <v>211</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67" t="s">
        <v>570</v>
      </c>
      <c r="D449" s="255"/>
      <c r="E449" s="255"/>
      <c r="F449" s="255"/>
      <c r="G449" s="255"/>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211</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67" t="s">
        <v>545</v>
      </c>
      <c r="D450" s="255"/>
      <c r="E450" s="255"/>
      <c r="F450" s="255"/>
      <c r="G450" s="255"/>
      <c r="H450" s="223"/>
      <c r="I450" s="223"/>
      <c r="J450" s="223"/>
      <c r="K450" s="223"/>
      <c r="L450" s="223"/>
      <c r="M450" s="223"/>
      <c r="N450" s="222"/>
      <c r="O450" s="222"/>
      <c r="P450" s="222"/>
      <c r="Q450" s="222"/>
      <c r="R450" s="223"/>
      <c r="S450" s="223"/>
      <c r="T450" s="223"/>
      <c r="U450" s="223"/>
      <c r="V450" s="223"/>
      <c r="W450" s="223"/>
      <c r="X450" s="223"/>
      <c r="Y450" s="223"/>
      <c r="Z450" s="212"/>
      <c r="AA450" s="212"/>
      <c r="AB450" s="212"/>
      <c r="AC450" s="212"/>
      <c r="AD450" s="212"/>
      <c r="AE450" s="212"/>
      <c r="AF450" s="212"/>
      <c r="AG450" s="212" t="s">
        <v>211</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67" t="s">
        <v>546</v>
      </c>
      <c r="D451" s="255"/>
      <c r="E451" s="255"/>
      <c r="F451" s="255"/>
      <c r="G451" s="255"/>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211</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67" t="s">
        <v>547</v>
      </c>
      <c r="D452" s="255"/>
      <c r="E452" s="255"/>
      <c r="F452" s="255"/>
      <c r="G452" s="255"/>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211</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67" t="s">
        <v>548</v>
      </c>
      <c r="D453" s="255"/>
      <c r="E453" s="255"/>
      <c r="F453" s="255"/>
      <c r="G453" s="255"/>
      <c r="H453" s="223"/>
      <c r="I453" s="223"/>
      <c r="J453" s="223"/>
      <c r="K453" s="223"/>
      <c r="L453" s="223"/>
      <c r="M453" s="223"/>
      <c r="N453" s="222"/>
      <c r="O453" s="222"/>
      <c r="P453" s="222"/>
      <c r="Q453" s="222"/>
      <c r="R453" s="223"/>
      <c r="S453" s="223"/>
      <c r="T453" s="223"/>
      <c r="U453" s="223"/>
      <c r="V453" s="223"/>
      <c r="W453" s="223"/>
      <c r="X453" s="223"/>
      <c r="Y453" s="223"/>
      <c r="Z453" s="212"/>
      <c r="AA453" s="212"/>
      <c r="AB453" s="212"/>
      <c r="AC453" s="212"/>
      <c r="AD453" s="212"/>
      <c r="AE453" s="212"/>
      <c r="AF453" s="212"/>
      <c r="AG453" s="212" t="s">
        <v>211</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67" t="s">
        <v>571</v>
      </c>
      <c r="D454" s="255"/>
      <c r="E454" s="255"/>
      <c r="F454" s="255"/>
      <c r="G454" s="255"/>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211</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67" t="s">
        <v>572</v>
      </c>
      <c r="D455" s="255"/>
      <c r="E455" s="255"/>
      <c r="F455" s="255"/>
      <c r="G455" s="255"/>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211</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67" t="s">
        <v>573</v>
      </c>
      <c r="D456" s="255"/>
      <c r="E456" s="255"/>
      <c r="F456" s="255"/>
      <c r="G456" s="255"/>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211</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67" t="s">
        <v>562</v>
      </c>
      <c r="D457" s="255"/>
      <c r="E457" s="255"/>
      <c r="F457" s="255"/>
      <c r="G457" s="255"/>
      <c r="H457" s="223"/>
      <c r="I457" s="223"/>
      <c r="J457" s="223"/>
      <c r="K457" s="223"/>
      <c r="L457" s="223"/>
      <c r="M457" s="223"/>
      <c r="N457" s="222"/>
      <c r="O457" s="222"/>
      <c r="P457" s="222"/>
      <c r="Q457" s="222"/>
      <c r="R457" s="223"/>
      <c r="S457" s="223"/>
      <c r="T457" s="223"/>
      <c r="U457" s="223"/>
      <c r="V457" s="223"/>
      <c r="W457" s="223"/>
      <c r="X457" s="223"/>
      <c r="Y457" s="223"/>
      <c r="Z457" s="212"/>
      <c r="AA457" s="212"/>
      <c r="AB457" s="212"/>
      <c r="AC457" s="212"/>
      <c r="AD457" s="212"/>
      <c r="AE457" s="212"/>
      <c r="AF457" s="212"/>
      <c r="AG457" s="212" t="s">
        <v>211</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67" t="s">
        <v>563</v>
      </c>
      <c r="D458" s="255"/>
      <c r="E458" s="255"/>
      <c r="F458" s="255"/>
      <c r="G458" s="255"/>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211</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ht="22.5" outlineLevel="1" x14ac:dyDescent="0.2">
      <c r="A459" s="233">
        <v>59</v>
      </c>
      <c r="B459" s="234" t="s">
        <v>574</v>
      </c>
      <c r="C459" s="242" t="s">
        <v>575</v>
      </c>
      <c r="D459" s="235" t="s">
        <v>480</v>
      </c>
      <c r="E459" s="236">
        <v>2</v>
      </c>
      <c r="F459" s="237"/>
      <c r="G459" s="238">
        <f>ROUND(E459*F459,2)</f>
        <v>0</v>
      </c>
      <c r="H459" s="237"/>
      <c r="I459" s="238">
        <f>ROUND(E459*H459,2)</f>
        <v>0</v>
      </c>
      <c r="J459" s="237"/>
      <c r="K459" s="238">
        <f>ROUND(E459*J459,2)</f>
        <v>0</v>
      </c>
      <c r="L459" s="238">
        <v>21</v>
      </c>
      <c r="M459" s="238">
        <f>G459*(1+L459/100)</f>
        <v>0</v>
      </c>
      <c r="N459" s="236">
        <v>0</v>
      </c>
      <c r="O459" s="236">
        <f>ROUND(E459*N459,2)</f>
        <v>0</v>
      </c>
      <c r="P459" s="236">
        <v>0</v>
      </c>
      <c r="Q459" s="236">
        <f>ROUND(E459*P459,2)</f>
        <v>0</v>
      </c>
      <c r="R459" s="238"/>
      <c r="S459" s="238" t="s">
        <v>267</v>
      </c>
      <c r="T459" s="239" t="s">
        <v>206</v>
      </c>
      <c r="U459" s="223">
        <v>0</v>
      </c>
      <c r="V459" s="223">
        <f>ROUND(E459*U459,2)</f>
        <v>0</v>
      </c>
      <c r="W459" s="223"/>
      <c r="X459" s="223" t="s">
        <v>223</v>
      </c>
      <c r="Y459" s="223" t="s">
        <v>208</v>
      </c>
      <c r="Z459" s="212"/>
      <c r="AA459" s="212"/>
      <c r="AB459" s="212"/>
      <c r="AC459" s="212"/>
      <c r="AD459" s="212"/>
      <c r="AE459" s="212"/>
      <c r="AF459" s="212"/>
      <c r="AG459" s="212" t="s">
        <v>224</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2" x14ac:dyDescent="0.2">
      <c r="A460" s="219"/>
      <c r="B460" s="220"/>
      <c r="C460" s="243" t="s">
        <v>566</v>
      </c>
      <c r="D460" s="240"/>
      <c r="E460" s="240"/>
      <c r="F460" s="240"/>
      <c r="G460" s="240"/>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211</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67" t="s">
        <v>567</v>
      </c>
      <c r="D461" s="255"/>
      <c r="E461" s="255"/>
      <c r="F461" s="255"/>
      <c r="G461" s="255"/>
      <c r="H461" s="223"/>
      <c r="I461" s="223"/>
      <c r="J461" s="223"/>
      <c r="K461" s="223"/>
      <c r="L461" s="223"/>
      <c r="M461" s="223"/>
      <c r="N461" s="222"/>
      <c r="O461" s="222"/>
      <c r="P461" s="222"/>
      <c r="Q461" s="222"/>
      <c r="R461" s="223"/>
      <c r="S461" s="223"/>
      <c r="T461" s="223"/>
      <c r="U461" s="223"/>
      <c r="V461" s="223"/>
      <c r="W461" s="223"/>
      <c r="X461" s="223"/>
      <c r="Y461" s="223"/>
      <c r="Z461" s="212"/>
      <c r="AA461" s="212"/>
      <c r="AB461" s="212"/>
      <c r="AC461" s="212"/>
      <c r="AD461" s="212"/>
      <c r="AE461" s="212"/>
      <c r="AF461" s="212"/>
      <c r="AG461" s="212" t="s">
        <v>211</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67" t="s">
        <v>558</v>
      </c>
      <c r="D462" s="255"/>
      <c r="E462" s="255"/>
      <c r="F462" s="255"/>
      <c r="G462" s="255"/>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211</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67" t="s">
        <v>559</v>
      </c>
      <c r="D463" s="255"/>
      <c r="E463" s="255"/>
      <c r="F463" s="255"/>
      <c r="G463" s="255"/>
      <c r="H463" s="223"/>
      <c r="I463" s="223"/>
      <c r="J463" s="223"/>
      <c r="K463" s="223"/>
      <c r="L463" s="223"/>
      <c r="M463" s="223"/>
      <c r="N463" s="222"/>
      <c r="O463" s="222"/>
      <c r="P463" s="222"/>
      <c r="Q463" s="222"/>
      <c r="R463" s="223"/>
      <c r="S463" s="223"/>
      <c r="T463" s="223"/>
      <c r="U463" s="223"/>
      <c r="V463" s="223"/>
      <c r="W463" s="223"/>
      <c r="X463" s="223"/>
      <c r="Y463" s="223"/>
      <c r="Z463" s="212"/>
      <c r="AA463" s="212"/>
      <c r="AB463" s="212"/>
      <c r="AC463" s="212"/>
      <c r="AD463" s="212"/>
      <c r="AE463" s="212"/>
      <c r="AF463" s="212"/>
      <c r="AG463" s="212" t="s">
        <v>211</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67" t="s">
        <v>560</v>
      </c>
      <c r="D464" s="255"/>
      <c r="E464" s="255"/>
      <c r="F464" s="255"/>
      <c r="G464" s="255"/>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211</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67" t="s">
        <v>538</v>
      </c>
      <c r="D465" s="255"/>
      <c r="E465" s="255"/>
      <c r="F465" s="255"/>
      <c r="G465" s="255"/>
      <c r="H465" s="223"/>
      <c r="I465" s="223"/>
      <c r="J465" s="223"/>
      <c r="K465" s="223"/>
      <c r="L465" s="223"/>
      <c r="M465" s="223"/>
      <c r="N465" s="222"/>
      <c r="O465" s="222"/>
      <c r="P465" s="222"/>
      <c r="Q465" s="222"/>
      <c r="R465" s="223"/>
      <c r="S465" s="223"/>
      <c r="T465" s="223"/>
      <c r="U465" s="223"/>
      <c r="V465" s="223"/>
      <c r="W465" s="223"/>
      <c r="X465" s="223"/>
      <c r="Y465" s="223"/>
      <c r="Z465" s="212"/>
      <c r="AA465" s="212"/>
      <c r="AB465" s="212"/>
      <c r="AC465" s="212"/>
      <c r="AD465" s="212"/>
      <c r="AE465" s="212"/>
      <c r="AF465" s="212"/>
      <c r="AG465" s="212" t="s">
        <v>211</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67" t="s">
        <v>539</v>
      </c>
      <c r="D466" s="255"/>
      <c r="E466" s="255"/>
      <c r="F466" s="255"/>
      <c r="G466" s="255"/>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211</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67" t="s">
        <v>569</v>
      </c>
      <c r="D467" s="255"/>
      <c r="E467" s="255"/>
      <c r="F467" s="255"/>
      <c r="G467" s="255"/>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211</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67" t="s">
        <v>541</v>
      </c>
      <c r="D468" s="255"/>
      <c r="E468" s="255"/>
      <c r="F468" s="255"/>
      <c r="G468" s="255"/>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211</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67" t="s">
        <v>542</v>
      </c>
      <c r="D469" s="255"/>
      <c r="E469" s="255"/>
      <c r="F469" s="255"/>
      <c r="G469" s="255"/>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211</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67" t="s">
        <v>543</v>
      </c>
      <c r="D470" s="255"/>
      <c r="E470" s="255"/>
      <c r="F470" s="255"/>
      <c r="G470" s="255"/>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211</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67" t="s">
        <v>576</v>
      </c>
      <c r="D471" s="255"/>
      <c r="E471" s="255"/>
      <c r="F471" s="255"/>
      <c r="G471" s="255"/>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211</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67" t="s">
        <v>545</v>
      </c>
      <c r="D472" s="255"/>
      <c r="E472" s="255"/>
      <c r="F472" s="255"/>
      <c r="G472" s="255"/>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211</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67" t="s">
        <v>546</v>
      </c>
      <c r="D473" s="255"/>
      <c r="E473" s="255"/>
      <c r="F473" s="255"/>
      <c r="G473" s="255"/>
      <c r="H473" s="223"/>
      <c r="I473" s="223"/>
      <c r="J473" s="223"/>
      <c r="K473" s="223"/>
      <c r="L473" s="223"/>
      <c r="M473" s="223"/>
      <c r="N473" s="222"/>
      <c r="O473" s="222"/>
      <c r="P473" s="222"/>
      <c r="Q473" s="222"/>
      <c r="R473" s="223"/>
      <c r="S473" s="223"/>
      <c r="T473" s="223"/>
      <c r="U473" s="223"/>
      <c r="V473" s="223"/>
      <c r="W473" s="223"/>
      <c r="X473" s="223"/>
      <c r="Y473" s="223"/>
      <c r="Z473" s="212"/>
      <c r="AA473" s="212"/>
      <c r="AB473" s="212"/>
      <c r="AC473" s="212"/>
      <c r="AD473" s="212"/>
      <c r="AE473" s="212"/>
      <c r="AF473" s="212"/>
      <c r="AG473" s="212" t="s">
        <v>211</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67" t="s">
        <v>547</v>
      </c>
      <c r="D474" s="255"/>
      <c r="E474" s="255"/>
      <c r="F474" s="255"/>
      <c r="G474" s="255"/>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211</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67" t="s">
        <v>548</v>
      </c>
      <c r="D475" s="255"/>
      <c r="E475" s="255"/>
      <c r="F475" s="255"/>
      <c r="G475" s="255"/>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211</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67" t="s">
        <v>571</v>
      </c>
      <c r="D476" s="255"/>
      <c r="E476" s="255"/>
      <c r="F476" s="255"/>
      <c r="G476" s="255"/>
      <c r="H476" s="223"/>
      <c r="I476" s="223"/>
      <c r="J476" s="223"/>
      <c r="K476" s="223"/>
      <c r="L476" s="223"/>
      <c r="M476" s="223"/>
      <c r="N476" s="222"/>
      <c r="O476" s="222"/>
      <c r="P476" s="222"/>
      <c r="Q476" s="222"/>
      <c r="R476" s="223"/>
      <c r="S476" s="223"/>
      <c r="T476" s="223"/>
      <c r="U476" s="223"/>
      <c r="V476" s="223"/>
      <c r="W476" s="223"/>
      <c r="X476" s="223"/>
      <c r="Y476" s="223"/>
      <c r="Z476" s="212"/>
      <c r="AA476" s="212"/>
      <c r="AB476" s="212"/>
      <c r="AC476" s="212"/>
      <c r="AD476" s="212"/>
      <c r="AE476" s="212"/>
      <c r="AF476" s="212"/>
      <c r="AG476" s="212" t="s">
        <v>211</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67" t="s">
        <v>550</v>
      </c>
      <c r="D477" s="255"/>
      <c r="E477" s="255"/>
      <c r="F477" s="255"/>
      <c r="G477" s="255"/>
      <c r="H477" s="223"/>
      <c r="I477" s="223"/>
      <c r="J477" s="223"/>
      <c r="K477" s="223"/>
      <c r="L477" s="223"/>
      <c r="M477" s="223"/>
      <c r="N477" s="222"/>
      <c r="O477" s="222"/>
      <c r="P477" s="222"/>
      <c r="Q477" s="222"/>
      <c r="R477" s="223"/>
      <c r="S477" s="223"/>
      <c r="T477" s="223"/>
      <c r="U477" s="223"/>
      <c r="V477" s="223"/>
      <c r="W477" s="223"/>
      <c r="X477" s="223"/>
      <c r="Y477" s="223"/>
      <c r="Z477" s="212"/>
      <c r="AA477" s="212"/>
      <c r="AB477" s="212"/>
      <c r="AC477" s="212"/>
      <c r="AD477" s="212"/>
      <c r="AE477" s="212"/>
      <c r="AF477" s="212"/>
      <c r="AG477" s="212" t="s">
        <v>211</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67" t="s">
        <v>551</v>
      </c>
      <c r="D478" s="255"/>
      <c r="E478" s="255"/>
      <c r="F478" s="255"/>
      <c r="G478" s="255"/>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211</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67" t="s">
        <v>552</v>
      </c>
      <c r="D479" s="255"/>
      <c r="E479" s="255"/>
      <c r="F479" s="255"/>
      <c r="G479" s="255"/>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211</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67" t="s">
        <v>562</v>
      </c>
      <c r="D480" s="255"/>
      <c r="E480" s="255"/>
      <c r="F480" s="255"/>
      <c r="G480" s="255"/>
      <c r="H480" s="223"/>
      <c r="I480" s="223"/>
      <c r="J480" s="223"/>
      <c r="K480" s="223"/>
      <c r="L480" s="223"/>
      <c r="M480" s="223"/>
      <c r="N480" s="222"/>
      <c r="O480" s="222"/>
      <c r="P480" s="222"/>
      <c r="Q480" s="222"/>
      <c r="R480" s="223"/>
      <c r="S480" s="223"/>
      <c r="T480" s="223"/>
      <c r="U480" s="223"/>
      <c r="V480" s="223"/>
      <c r="W480" s="223"/>
      <c r="X480" s="223"/>
      <c r="Y480" s="223"/>
      <c r="Z480" s="212"/>
      <c r="AA480" s="212"/>
      <c r="AB480" s="212"/>
      <c r="AC480" s="212"/>
      <c r="AD480" s="212"/>
      <c r="AE480" s="212"/>
      <c r="AF480" s="212"/>
      <c r="AG480" s="212" t="s">
        <v>211</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67" t="s">
        <v>563</v>
      </c>
      <c r="D481" s="255"/>
      <c r="E481" s="255"/>
      <c r="F481" s="255"/>
      <c r="G481" s="255"/>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211</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x14ac:dyDescent="0.2">
      <c r="A482" s="226" t="s">
        <v>200</v>
      </c>
      <c r="B482" s="227" t="s">
        <v>142</v>
      </c>
      <c r="C482" s="241" t="s">
        <v>143</v>
      </c>
      <c r="D482" s="228"/>
      <c r="E482" s="229"/>
      <c r="F482" s="230"/>
      <c r="G482" s="230">
        <f>SUMIF(AG483:AG587,"&lt;&gt;NOR",G483:G587)</f>
        <v>0</v>
      </c>
      <c r="H482" s="230"/>
      <c r="I482" s="230">
        <f>SUM(I483:I587)</f>
        <v>0</v>
      </c>
      <c r="J482" s="230"/>
      <c r="K482" s="230">
        <f>SUM(K483:K587)</f>
        <v>0</v>
      </c>
      <c r="L482" s="230"/>
      <c r="M482" s="230">
        <f>SUM(M483:M587)</f>
        <v>0</v>
      </c>
      <c r="N482" s="229"/>
      <c r="O482" s="229">
        <f>SUM(O483:O587)</f>
        <v>2.16</v>
      </c>
      <c r="P482" s="229"/>
      <c r="Q482" s="229">
        <f>SUM(Q483:Q587)</f>
        <v>0</v>
      </c>
      <c r="R482" s="230"/>
      <c r="S482" s="230"/>
      <c r="T482" s="231"/>
      <c r="U482" s="225"/>
      <c r="V482" s="225">
        <f>SUM(V483:V587)</f>
        <v>130.01</v>
      </c>
      <c r="W482" s="225"/>
      <c r="X482" s="225"/>
      <c r="Y482" s="225"/>
      <c r="AG482" t="s">
        <v>201</v>
      </c>
    </row>
    <row r="483" spans="1:60" ht="22.5" outlineLevel="1" x14ac:dyDescent="0.2">
      <c r="A483" s="233">
        <v>60</v>
      </c>
      <c r="B483" s="234" t="s">
        <v>577</v>
      </c>
      <c r="C483" s="242" t="s">
        <v>578</v>
      </c>
      <c r="D483" s="235" t="s">
        <v>220</v>
      </c>
      <c r="E483" s="236">
        <v>76.19</v>
      </c>
      <c r="F483" s="237"/>
      <c r="G483" s="238">
        <f>ROUND(E483*F483,2)</f>
        <v>0</v>
      </c>
      <c r="H483" s="237"/>
      <c r="I483" s="238">
        <f>ROUND(E483*H483,2)</f>
        <v>0</v>
      </c>
      <c r="J483" s="237"/>
      <c r="K483" s="238">
        <f>ROUND(E483*J483,2)</f>
        <v>0</v>
      </c>
      <c r="L483" s="238">
        <v>21</v>
      </c>
      <c r="M483" s="238">
        <f>G483*(1+L483/100)</f>
        <v>0</v>
      </c>
      <c r="N483" s="236">
        <v>0</v>
      </c>
      <c r="O483" s="236">
        <f>ROUND(E483*N483,2)</f>
        <v>0</v>
      </c>
      <c r="P483" s="236">
        <v>0</v>
      </c>
      <c r="Q483" s="236">
        <f>ROUND(E483*P483,2)</f>
        <v>0</v>
      </c>
      <c r="R483" s="238" t="s">
        <v>579</v>
      </c>
      <c r="S483" s="238" t="s">
        <v>205</v>
      </c>
      <c r="T483" s="239" t="s">
        <v>222</v>
      </c>
      <c r="U483" s="223">
        <v>1.6E-2</v>
      </c>
      <c r="V483" s="223">
        <f>ROUND(E483*U483,2)</f>
        <v>1.22</v>
      </c>
      <c r="W483" s="223"/>
      <c r="X483" s="223" t="s">
        <v>223</v>
      </c>
      <c r="Y483" s="223" t="s">
        <v>208</v>
      </c>
      <c r="Z483" s="212"/>
      <c r="AA483" s="212"/>
      <c r="AB483" s="212"/>
      <c r="AC483" s="212"/>
      <c r="AD483" s="212"/>
      <c r="AE483" s="212"/>
      <c r="AF483" s="212"/>
      <c r="AG483" s="212" t="s">
        <v>224</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66" t="s">
        <v>349</v>
      </c>
      <c r="D484" s="247"/>
      <c r="E484" s="248"/>
      <c r="F484" s="223"/>
      <c r="G484" s="223"/>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228</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66" t="s">
        <v>275</v>
      </c>
      <c r="D485" s="247"/>
      <c r="E485" s="248">
        <v>10.27</v>
      </c>
      <c r="F485" s="223"/>
      <c r="G485" s="223"/>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228</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66" t="s">
        <v>282</v>
      </c>
      <c r="D486" s="247"/>
      <c r="E486" s="248">
        <v>11.33</v>
      </c>
      <c r="F486" s="223"/>
      <c r="G486" s="223"/>
      <c r="H486" s="223"/>
      <c r="I486" s="223"/>
      <c r="J486" s="223"/>
      <c r="K486" s="223"/>
      <c r="L486" s="223"/>
      <c r="M486" s="223"/>
      <c r="N486" s="222"/>
      <c r="O486" s="222"/>
      <c r="P486" s="222"/>
      <c r="Q486" s="222"/>
      <c r="R486" s="223"/>
      <c r="S486" s="223"/>
      <c r="T486" s="223"/>
      <c r="U486" s="223"/>
      <c r="V486" s="223"/>
      <c r="W486" s="223"/>
      <c r="X486" s="223"/>
      <c r="Y486" s="223"/>
      <c r="Z486" s="212"/>
      <c r="AA486" s="212"/>
      <c r="AB486" s="212"/>
      <c r="AC486" s="212"/>
      <c r="AD486" s="212"/>
      <c r="AE486" s="212"/>
      <c r="AF486" s="212"/>
      <c r="AG486" s="212" t="s">
        <v>228</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66" t="s">
        <v>277</v>
      </c>
      <c r="D487" s="247"/>
      <c r="E487" s="248">
        <v>3.51</v>
      </c>
      <c r="F487" s="223"/>
      <c r="G487" s="223"/>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228</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66" t="s">
        <v>278</v>
      </c>
      <c r="D488" s="247"/>
      <c r="E488" s="248">
        <v>18.190000000000001</v>
      </c>
      <c r="F488" s="223"/>
      <c r="G488" s="223"/>
      <c r="H488" s="223"/>
      <c r="I488" s="223"/>
      <c r="J488" s="223"/>
      <c r="K488" s="223"/>
      <c r="L488" s="223"/>
      <c r="M488" s="223"/>
      <c r="N488" s="222"/>
      <c r="O488" s="222"/>
      <c r="P488" s="222"/>
      <c r="Q488" s="222"/>
      <c r="R488" s="223"/>
      <c r="S488" s="223"/>
      <c r="T488" s="223"/>
      <c r="U488" s="223"/>
      <c r="V488" s="223"/>
      <c r="W488" s="223"/>
      <c r="X488" s="223"/>
      <c r="Y488" s="223"/>
      <c r="Z488" s="212"/>
      <c r="AA488" s="212"/>
      <c r="AB488" s="212"/>
      <c r="AC488" s="212"/>
      <c r="AD488" s="212"/>
      <c r="AE488" s="212"/>
      <c r="AF488" s="212"/>
      <c r="AG488" s="212" t="s">
        <v>228</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66" t="s">
        <v>283</v>
      </c>
      <c r="D489" s="247"/>
      <c r="E489" s="248">
        <v>14.08</v>
      </c>
      <c r="F489" s="223"/>
      <c r="G489" s="223"/>
      <c r="H489" s="223"/>
      <c r="I489" s="223"/>
      <c r="J489" s="223"/>
      <c r="K489" s="223"/>
      <c r="L489" s="223"/>
      <c r="M489" s="223"/>
      <c r="N489" s="222"/>
      <c r="O489" s="222"/>
      <c r="P489" s="222"/>
      <c r="Q489" s="222"/>
      <c r="R489" s="223"/>
      <c r="S489" s="223"/>
      <c r="T489" s="223"/>
      <c r="U489" s="223"/>
      <c r="V489" s="223"/>
      <c r="W489" s="223"/>
      <c r="X489" s="223"/>
      <c r="Y489" s="223"/>
      <c r="Z489" s="212"/>
      <c r="AA489" s="212"/>
      <c r="AB489" s="212"/>
      <c r="AC489" s="212"/>
      <c r="AD489" s="212"/>
      <c r="AE489" s="212"/>
      <c r="AF489" s="212"/>
      <c r="AG489" s="212" t="s">
        <v>228</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66" t="s">
        <v>356</v>
      </c>
      <c r="D490" s="247"/>
      <c r="E490" s="248"/>
      <c r="F490" s="223"/>
      <c r="G490" s="223"/>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228</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66" t="s">
        <v>387</v>
      </c>
      <c r="D491" s="247"/>
      <c r="E491" s="248"/>
      <c r="F491" s="223"/>
      <c r="G491" s="223"/>
      <c r="H491" s="223"/>
      <c r="I491" s="223"/>
      <c r="J491" s="223"/>
      <c r="K491" s="223"/>
      <c r="L491" s="223"/>
      <c r="M491" s="223"/>
      <c r="N491" s="222"/>
      <c r="O491" s="222"/>
      <c r="P491" s="222"/>
      <c r="Q491" s="222"/>
      <c r="R491" s="223"/>
      <c r="S491" s="223"/>
      <c r="T491" s="223"/>
      <c r="U491" s="223"/>
      <c r="V491" s="223"/>
      <c r="W491" s="223"/>
      <c r="X491" s="223"/>
      <c r="Y491" s="223"/>
      <c r="Z491" s="212"/>
      <c r="AA491" s="212"/>
      <c r="AB491" s="212"/>
      <c r="AC491" s="212"/>
      <c r="AD491" s="212"/>
      <c r="AE491" s="212"/>
      <c r="AF491" s="212"/>
      <c r="AG491" s="212" t="s">
        <v>228</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66" t="s">
        <v>580</v>
      </c>
      <c r="D492" s="247"/>
      <c r="E492" s="248">
        <v>11.09</v>
      </c>
      <c r="F492" s="223"/>
      <c r="G492" s="223"/>
      <c r="H492" s="223"/>
      <c r="I492" s="223"/>
      <c r="J492" s="223"/>
      <c r="K492" s="223"/>
      <c r="L492" s="223"/>
      <c r="M492" s="223"/>
      <c r="N492" s="222"/>
      <c r="O492" s="222"/>
      <c r="P492" s="222"/>
      <c r="Q492" s="222"/>
      <c r="R492" s="223"/>
      <c r="S492" s="223"/>
      <c r="T492" s="223"/>
      <c r="U492" s="223"/>
      <c r="V492" s="223"/>
      <c r="W492" s="223"/>
      <c r="X492" s="223"/>
      <c r="Y492" s="223"/>
      <c r="Z492" s="212"/>
      <c r="AA492" s="212"/>
      <c r="AB492" s="212"/>
      <c r="AC492" s="212"/>
      <c r="AD492" s="212"/>
      <c r="AE492" s="212"/>
      <c r="AF492" s="212"/>
      <c r="AG492" s="212" t="s">
        <v>228</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66" t="s">
        <v>279</v>
      </c>
      <c r="D493" s="247"/>
      <c r="E493" s="248">
        <v>5.22</v>
      </c>
      <c r="F493" s="223"/>
      <c r="G493" s="223"/>
      <c r="H493" s="223"/>
      <c r="I493" s="223"/>
      <c r="J493" s="223"/>
      <c r="K493" s="223"/>
      <c r="L493" s="223"/>
      <c r="M493" s="223"/>
      <c r="N493" s="222"/>
      <c r="O493" s="222"/>
      <c r="P493" s="222"/>
      <c r="Q493" s="222"/>
      <c r="R493" s="223"/>
      <c r="S493" s="223"/>
      <c r="T493" s="223"/>
      <c r="U493" s="223"/>
      <c r="V493" s="223"/>
      <c r="W493" s="223"/>
      <c r="X493" s="223"/>
      <c r="Y493" s="223"/>
      <c r="Z493" s="212"/>
      <c r="AA493" s="212"/>
      <c r="AB493" s="212"/>
      <c r="AC493" s="212"/>
      <c r="AD493" s="212"/>
      <c r="AE493" s="212"/>
      <c r="AF493" s="212"/>
      <c r="AG493" s="212" t="s">
        <v>228</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66" t="s">
        <v>284</v>
      </c>
      <c r="D494" s="247"/>
      <c r="E494" s="248">
        <v>1.33</v>
      </c>
      <c r="F494" s="223"/>
      <c r="G494" s="223"/>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228</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66" t="s">
        <v>285</v>
      </c>
      <c r="D495" s="247"/>
      <c r="E495" s="248">
        <v>1.17</v>
      </c>
      <c r="F495" s="223"/>
      <c r="G495" s="223"/>
      <c r="H495" s="223"/>
      <c r="I495" s="223"/>
      <c r="J495" s="223"/>
      <c r="K495" s="223"/>
      <c r="L495" s="223"/>
      <c r="M495" s="223"/>
      <c r="N495" s="222"/>
      <c r="O495" s="222"/>
      <c r="P495" s="222"/>
      <c r="Q495" s="222"/>
      <c r="R495" s="223"/>
      <c r="S495" s="223"/>
      <c r="T495" s="223"/>
      <c r="U495" s="223"/>
      <c r="V495" s="223"/>
      <c r="W495" s="223"/>
      <c r="X495" s="223"/>
      <c r="Y495" s="223"/>
      <c r="Z495" s="212"/>
      <c r="AA495" s="212"/>
      <c r="AB495" s="212"/>
      <c r="AC495" s="212"/>
      <c r="AD495" s="212"/>
      <c r="AE495" s="212"/>
      <c r="AF495" s="212"/>
      <c r="AG495" s="212" t="s">
        <v>228</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33">
        <v>61</v>
      </c>
      <c r="B496" s="234" t="s">
        <v>581</v>
      </c>
      <c r="C496" s="242" t="s">
        <v>582</v>
      </c>
      <c r="D496" s="235" t="s">
        <v>220</v>
      </c>
      <c r="E496" s="236">
        <v>76.19</v>
      </c>
      <c r="F496" s="237"/>
      <c r="G496" s="238">
        <f>ROUND(E496*F496,2)</f>
        <v>0</v>
      </c>
      <c r="H496" s="237"/>
      <c r="I496" s="238">
        <f>ROUND(E496*H496,2)</f>
        <v>0</v>
      </c>
      <c r="J496" s="237"/>
      <c r="K496" s="238">
        <f>ROUND(E496*J496,2)</f>
        <v>0</v>
      </c>
      <c r="L496" s="238">
        <v>21</v>
      </c>
      <c r="M496" s="238">
        <f>G496*(1+L496/100)</f>
        <v>0</v>
      </c>
      <c r="N496" s="236">
        <v>2.1000000000000001E-4</v>
      </c>
      <c r="O496" s="236">
        <f>ROUND(E496*N496,2)</f>
        <v>0.02</v>
      </c>
      <c r="P496" s="236">
        <v>0</v>
      </c>
      <c r="Q496" s="236">
        <f>ROUND(E496*P496,2)</f>
        <v>0</v>
      </c>
      <c r="R496" s="238" t="s">
        <v>579</v>
      </c>
      <c r="S496" s="238" t="s">
        <v>205</v>
      </c>
      <c r="T496" s="239" t="s">
        <v>222</v>
      </c>
      <c r="U496" s="223">
        <v>0.05</v>
      </c>
      <c r="V496" s="223">
        <f>ROUND(E496*U496,2)</f>
        <v>3.81</v>
      </c>
      <c r="W496" s="223"/>
      <c r="X496" s="223" t="s">
        <v>223</v>
      </c>
      <c r="Y496" s="223" t="s">
        <v>208</v>
      </c>
      <c r="Z496" s="212"/>
      <c r="AA496" s="212"/>
      <c r="AB496" s="212"/>
      <c r="AC496" s="212"/>
      <c r="AD496" s="212"/>
      <c r="AE496" s="212"/>
      <c r="AF496" s="212"/>
      <c r="AG496" s="212" t="s">
        <v>224</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2" x14ac:dyDescent="0.2">
      <c r="A497" s="219"/>
      <c r="B497" s="220"/>
      <c r="C497" s="266" t="s">
        <v>349</v>
      </c>
      <c r="D497" s="247"/>
      <c r="E497" s="248"/>
      <c r="F497" s="223"/>
      <c r="G497" s="223"/>
      <c r="H497" s="223"/>
      <c r="I497" s="223"/>
      <c r="J497" s="223"/>
      <c r="K497" s="223"/>
      <c r="L497" s="223"/>
      <c r="M497" s="223"/>
      <c r="N497" s="222"/>
      <c r="O497" s="222"/>
      <c r="P497" s="222"/>
      <c r="Q497" s="222"/>
      <c r="R497" s="223"/>
      <c r="S497" s="223"/>
      <c r="T497" s="223"/>
      <c r="U497" s="223"/>
      <c r="V497" s="223"/>
      <c r="W497" s="223"/>
      <c r="X497" s="223"/>
      <c r="Y497" s="223"/>
      <c r="Z497" s="212"/>
      <c r="AA497" s="212"/>
      <c r="AB497" s="212"/>
      <c r="AC497" s="212"/>
      <c r="AD497" s="212"/>
      <c r="AE497" s="212"/>
      <c r="AF497" s="212"/>
      <c r="AG497" s="212" t="s">
        <v>228</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66" t="s">
        <v>275</v>
      </c>
      <c r="D498" s="247"/>
      <c r="E498" s="248">
        <v>10.27</v>
      </c>
      <c r="F498" s="223"/>
      <c r="G498" s="223"/>
      <c r="H498" s="223"/>
      <c r="I498" s="223"/>
      <c r="J498" s="223"/>
      <c r="K498" s="223"/>
      <c r="L498" s="223"/>
      <c r="M498" s="223"/>
      <c r="N498" s="222"/>
      <c r="O498" s="222"/>
      <c r="P498" s="222"/>
      <c r="Q498" s="222"/>
      <c r="R498" s="223"/>
      <c r="S498" s="223"/>
      <c r="T498" s="223"/>
      <c r="U498" s="223"/>
      <c r="V498" s="223"/>
      <c r="W498" s="223"/>
      <c r="X498" s="223"/>
      <c r="Y498" s="223"/>
      <c r="Z498" s="212"/>
      <c r="AA498" s="212"/>
      <c r="AB498" s="212"/>
      <c r="AC498" s="212"/>
      <c r="AD498" s="212"/>
      <c r="AE498" s="212"/>
      <c r="AF498" s="212"/>
      <c r="AG498" s="212" t="s">
        <v>228</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66" t="s">
        <v>282</v>
      </c>
      <c r="D499" s="247"/>
      <c r="E499" s="248">
        <v>11.33</v>
      </c>
      <c r="F499" s="223"/>
      <c r="G499" s="223"/>
      <c r="H499" s="223"/>
      <c r="I499" s="223"/>
      <c r="J499" s="223"/>
      <c r="K499" s="223"/>
      <c r="L499" s="223"/>
      <c r="M499" s="223"/>
      <c r="N499" s="222"/>
      <c r="O499" s="222"/>
      <c r="P499" s="222"/>
      <c r="Q499" s="222"/>
      <c r="R499" s="223"/>
      <c r="S499" s="223"/>
      <c r="T499" s="223"/>
      <c r="U499" s="223"/>
      <c r="V499" s="223"/>
      <c r="W499" s="223"/>
      <c r="X499" s="223"/>
      <c r="Y499" s="223"/>
      <c r="Z499" s="212"/>
      <c r="AA499" s="212"/>
      <c r="AB499" s="212"/>
      <c r="AC499" s="212"/>
      <c r="AD499" s="212"/>
      <c r="AE499" s="212"/>
      <c r="AF499" s="212"/>
      <c r="AG499" s="212" t="s">
        <v>228</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66" t="s">
        <v>277</v>
      </c>
      <c r="D500" s="247"/>
      <c r="E500" s="248">
        <v>3.51</v>
      </c>
      <c r="F500" s="223"/>
      <c r="G500" s="223"/>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228</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66" t="s">
        <v>278</v>
      </c>
      <c r="D501" s="247"/>
      <c r="E501" s="248">
        <v>18.190000000000001</v>
      </c>
      <c r="F501" s="223"/>
      <c r="G501" s="223"/>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228</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66" t="s">
        <v>283</v>
      </c>
      <c r="D502" s="247"/>
      <c r="E502" s="248">
        <v>14.08</v>
      </c>
      <c r="F502" s="223"/>
      <c r="G502" s="223"/>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228</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66" t="s">
        <v>356</v>
      </c>
      <c r="D503" s="247"/>
      <c r="E503" s="248"/>
      <c r="F503" s="223"/>
      <c r="G503" s="223"/>
      <c r="H503" s="223"/>
      <c r="I503" s="223"/>
      <c r="J503" s="223"/>
      <c r="K503" s="223"/>
      <c r="L503" s="223"/>
      <c r="M503" s="223"/>
      <c r="N503" s="222"/>
      <c r="O503" s="222"/>
      <c r="P503" s="222"/>
      <c r="Q503" s="222"/>
      <c r="R503" s="223"/>
      <c r="S503" s="223"/>
      <c r="T503" s="223"/>
      <c r="U503" s="223"/>
      <c r="V503" s="223"/>
      <c r="W503" s="223"/>
      <c r="X503" s="223"/>
      <c r="Y503" s="223"/>
      <c r="Z503" s="212"/>
      <c r="AA503" s="212"/>
      <c r="AB503" s="212"/>
      <c r="AC503" s="212"/>
      <c r="AD503" s="212"/>
      <c r="AE503" s="212"/>
      <c r="AF503" s="212"/>
      <c r="AG503" s="212" t="s">
        <v>228</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66" t="s">
        <v>387</v>
      </c>
      <c r="D504" s="247"/>
      <c r="E504" s="248"/>
      <c r="F504" s="223"/>
      <c r="G504" s="223"/>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228</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66" t="s">
        <v>580</v>
      </c>
      <c r="D505" s="247"/>
      <c r="E505" s="248">
        <v>11.09</v>
      </c>
      <c r="F505" s="223"/>
      <c r="G505" s="223"/>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228</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66" t="s">
        <v>279</v>
      </c>
      <c r="D506" s="247"/>
      <c r="E506" s="248">
        <v>5.22</v>
      </c>
      <c r="F506" s="223"/>
      <c r="G506" s="223"/>
      <c r="H506" s="223"/>
      <c r="I506" s="223"/>
      <c r="J506" s="223"/>
      <c r="K506" s="223"/>
      <c r="L506" s="223"/>
      <c r="M506" s="223"/>
      <c r="N506" s="222"/>
      <c r="O506" s="222"/>
      <c r="P506" s="222"/>
      <c r="Q506" s="222"/>
      <c r="R506" s="223"/>
      <c r="S506" s="223"/>
      <c r="T506" s="223"/>
      <c r="U506" s="223"/>
      <c r="V506" s="223"/>
      <c r="W506" s="223"/>
      <c r="X506" s="223"/>
      <c r="Y506" s="223"/>
      <c r="Z506" s="212"/>
      <c r="AA506" s="212"/>
      <c r="AB506" s="212"/>
      <c r="AC506" s="212"/>
      <c r="AD506" s="212"/>
      <c r="AE506" s="212"/>
      <c r="AF506" s="212"/>
      <c r="AG506" s="212" t="s">
        <v>228</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66" t="s">
        <v>284</v>
      </c>
      <c r="D507" s="247"/>
      <c r="E507" s="248">
        <v>1.33</v>
      </c>
      <c r="F507" s="223"/>
      <c r="G507" s="223"/>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228</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66" t="s">
        <v>285</v>
      </c>
      <c r="D508" s="247"/>
      <c r="E508" s="248">
        <v>1.17</v>
      </c>
      <c r="F508" s="223"/>
      <c r="G508" s="223"/>
      <c r="H508" s="223"/>
      <c r="I508" s="223"/>
      <c r="J508" s="223"/>
      <c r="K508" s="223"/>
      <c r="L508" s="223"/>
      <c r="M508" s="223"/>
      <c r="N508" s="222"/>
      <c r="O508" s="222"/>
      <c r="P508" s="222"/>
      <c r="Q508" s="222"/>
      <c r="R508" s="223"/>
      <c r="S508" s="223"/>
      <c r="T508" s="223"/>
      <c r="U508" s="223"/>
      <c r="V508" s="223"/>
      <c r="W508" s="223"/>
      <c r="X508" s="223"/>
      <c r="Y508" s="223"/>
      <c r="Z508" s="212"/>
      <c r="AA508" s="212"/>
      <c r="AB508" s="212"/>
      <c r="AC508" s="212"/>
      <c r="AD508" s="212"/>
      <c r="AE508" s="212"/>
      <c r="AF508" s="212"/>
      <c r="AG508" s="212" t="s">
        <v>228</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ht="22.5" outlineLevel="1" x14ac:dyDescent="0.2">
      <c r="A509" s="233">
        <v>62</v>
      </c>
      <c r="B509" s="234" t="s">
        <v>583</v>
      </c>
      <c r="C509" s="242" t="s">
        <v>584</v>
      </c>
      <c r="D509" s="235" t="s">
        <v>263</v>
      </c>
      <c r="E509" s="236">
        <v>7.6</v>
      </c>
      <c r="F509" s="237"/>
      <c r="G509" s="238">
        <f>ROUND(E509*F509,2)</f>
        <v>0</v>
      </c>
      <c r="H509" s="237"/>
      <c r="I509" s="238">
        <f>ROUND(E509*H509,2)</f>
        <v>0</v>
      </c>
      <c r="J509" s="237"/>
      <c r="K509" s="238">
        <f>ROUND(E509*J509,2)</f>
        <v>0</v>
      </c>
      <c r="L509" s="238">
        <v>21</v>
      </c>
      <c r="M509" s="238">
        <f>G509*(1+L509/100)</f>
        <v>0</v>
      </c>
      <c r="N509" s="236">
        <v>2.4399999999999999E-3</v>
      </c>
      <c r="O509" s="236">
        <f>ROUND(E509*N509,2)</f>
        <v>0.02</v>
      </c>
      <c r="P509" s="236">
        <v>0</v>
      </c>
      <c r="Q509" s="236">
        <f>ROUND(E509*P509,2)</f>
        <v>0</v>
      </c>
      <c r="R509" s="238" t="s">
        <v>579</v>
      </c>
      <c r="S509" s="238" t="s">
        <v>205</v>
      </c>
      <c r="T509" s="239" t="s">
        <v>222</v>
      </c>
      <c r="U509" s="223">
        <v>0.45600000000000002</v>
      </c>
      <c r="V509" s="223">
        <f>ROUND(E509*U509,2)</f>
        <v>3.47</v>
      </c>
      <c r="W509" s="223"/>
      <c r="X509" s="223" t="s">
        <v>223</v>
      </c>
      <c r="Y509" s="223" t="s">
        <v>208</v>
      </c>
      <c r="Z509" s="212"/>
      <c r="AA509" s="212"/>
      <c r="AB509" s="212"/>
      <c r="AC509" s="212"/>
      <c r="AD509" s="212"/>
      <c r="AE509" s="212"/>
      <c r="AF509" s="212"/>
      <c r="AG509" s="212" t="s">
        <v>224</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66" t="s">
        <v>585</v>
      </c>
      <c r="D510" s="247"/>
      <c r="E510" s="248">
        <v>7.6</v>
      </c>
      <c r="F510" s="223"/>
      <c r="G510" s="223"/>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228</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ht="22.5" outlineLevel="1" x14ac:dyDescent="0.2">
      <c r="A511" s="233">
        <v>63</v>
      </c>
      <c r="B511" s="234" t="s">
        <v>586</v>
      </c>
      <c r="C511" s="242" t="s">
        <v>587</v>
      </c>
      <c r="D511" s="235" t="s">
        <v>263</v>
      </c>
      <c r="E511" s="236">
        <v>7.6</v>
      </c>
      <c r="F511" s="237"/>
      <c r="G511" s="238">
        <f>ROUND(E511*F511,2)</f>
        <v>0</v>
      </c>
      <c r="H511" s="237"/>
      <c r="I511" s="238">
        <f>ROUND(E511*H511,2)</f>
        <v>0</v>
      </c>
      <c r="J511" s="237"/>
      <c r="K511" s="238">
        <f>ROUND(E511*J511,2)</f>
        <v>0</v>
      </c>
      <c r="L511" s="238">
        <v>21</v>
      </c>
      <c r="M511" s="238">
        <f>G511*(1+L511/100)</f>
        <v>0</v>
      </c>
      <c r="N511" s="236">
        <v>2.0200000000000001E-3</v>
      </c>
      <c r="O511" s="236">
        <f>ROUND(E511*N511,2)</f>
        <v>0.02</v>
      </c>
      <c r="P511" s="236">
        <v>0</v>
      </c>
      <c r="Q511" s="236">
        <f>ROUND(E511*P511,2)</f>
        <v>0</v>
      </c>
      <c r="R511" s="238" t="s">
        <v>579</v>
      </c>
      <c r="S511" s="238" t="s">
        <v>205</v>
      </c>
      <c r="T511" s="239" t="s">
        <v>222</v>
      </c>
      <c r="U511" s="223">
        <v>0.23</v>
      </c>
      <c r="V511" s="223">
        <f>ROUND(E511*U511,2)</f>
        <v>1.75</v>
      </c>
      <c r="W511" s="223"/>
      <c r="X511" s="223" t="s">
        <v>223</v>
      </c>
      <c r="Y511" s="223" t="s">
        <v>208</v>
      </c>
      <c r="Z511" s="212"/>
      <c r="AA511" s="212"/>
      <c r="AB511" s="212"/>
      <c r="AC511" s="212"/>
      <c r="AD511" s="212"/>
      <c r="AE511" s="212"/>
      <c r="AF511" s="212"/>
      <c r="AG511" s="212" t="s">
        <v>224</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66" t="s">
        <v>585</v>
      </c>
      <c r="D512" s="247"/>
      <c r="E512" s="248">
        <v>7.6</v>
      </c>
      <c r="F512" s="223"/>
      <c r="G512" s="223"/>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228</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ht="22.5" outlineLevel="1" x14ac:dyDescent="0.2">
      <c r="A513" s="233">
        <v>64</v>
      </c>
      <c r="B513" s="234" t="s">
        <v>588</v>
      </c>
      <c r="C513" s="242" t="s">
        <v>589</v>
      </c>
      <c r="D513" s="235" t="s">
        <v>263</v>
      </c>
      <c r="E513" s="236">
        <v>59.25</v>
      </c>
      <c r="F513" s="237"/>
      <c r="G513" s="238">
        <f>ROUND(E513*F513,2)</f>
        <v>0</v>
      </c>
      <c r="H513" s="237"/>
      <c r="I513" s="238">
        <f>ROUND(E513*H513,2)</f>
        <v>0</v>
      </c>
      <c r="J513" s="237"/>
      <c r="K513" s="238">
        <f>ROUND(E513*J513,2)</f>
        <v>0</v>
      </c>
      <c r="L513" s="238">
        <v>21</v>
      </c>
      <c r="M513" s="238">
        <f>G513*(1+L513/100)</f>
        <v>0</v>
      </c>
      <c r="N513" s="236">
        <v>3.2000000000000003E-4</v>
      </c>
      <c r="O513" s="236">
        <f>ROUND(E513*N513,2)</f>
        <v>0.02</v>
      </c>
      <c r="P513" s="236">
        <v>0</v>
      </c>
      <c r="Q513" s="236">
        <f>ROUND(E513*P513,2)</f>
        <v>0</v>
      </c>
      <c r="R513" s="238" t="s">
        <v>579</v>
      </c>
      <c r="S513" s="238" t="s">
        <v>205</v>
      </c>
      <c r="T513" s="239" t="s">
        <v>222</v>
      </c>
      <c r="U513" s="223">
        <v>0.23599999999999999</v>
      </c>
      <c r="V513" s="223">
        <f>ROUND(E513*U513,2)</f>
        <v>13.98</v>
      </c>
      <c r="W513" s="223"/>
      <c r="X513" s="223" t="s">
        <v>223</v>
      </c>
      <c r="Y513" s="223" t="s">
        <v>208</v>
      </c>
      <c r="Z513" s="212"/>
      <c r="AA513" s="212"/>
      <c r="AB513" s="212"/>
      <c r="AC513" s="212"/>
      <c r="AD513" s="212"/>
      <c r="AE513" s="212"/>
      <c r="AF513" s="212"/>
      <c r="AG513" s="212" t="s">
        <v>224</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66" t="s">
        <v>349</v>
      </c>
      <c r="D514" s="247"/>
      <c r="E514" s="248"/>
      <c r="F514" s="223"/>
      <c r="G514" s="223"/>
      <c r="H514" s="223"/>
      <c r="I514" s="223"/>
      <c r="J514" s="223"/>
      <c r="K514" s="223"/>
      <c r="L514" s="223"/>
      <c r="M514" s="223"/>
      <c r="N514" s="222"/>
      <c r="O514" s="222"/>
      <c r="P514" s="222"/>
      <c r="Q514" s="222"/>
      <c r="R514" s="223"/>
      <c r="S514" s="223"/>
      <c r="T514" s="223"/>
      <c r="U514" s="223"/>
      <c r="V514" s="223"/>
      <c r="W514" s="223"/>
      <c r="X514" s="223"/>
      <c r="Y514" s="223"/>
      <c r="Z514" s="212"/>
      <c r="AA514" s="212"/>
      <c r="AB514" s="212"/>
      <c r="AC514" s="212"/>
      <c r="AD514" s="212"/>
      <c r="AE514" s="212"/>
      <c r="AF514" s="212"/>
      <c r="AG514" s="212" t="s">
        <v>228</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66" t="s">
        <v>590</v>
      </c>
      <c r="D515" s="247"/>
      <c r="E515" s="248">
        <v>10.7</v>
      </c>
      <c r="F515" s="223"/>
      <c r="G515" s="223"/>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228</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66" t="s">
        <v>591</v>
      </c>
      <c r="D516" s="247"/>
      <c r="E516" s="248">
        <v>7.05</v>
      </c>
      <c r="F516" s="223"/>
      <c r="G516" s="223"/>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228</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66" t="s">
        <v>446</v>
      </c>
      <c r="D517" s="247"/>
      <c r="E517" s="248">
        <v>21.3</v>
      </c>
      <c r="F517" s="223"/>
      <c r="G517" s="223"/>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228</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66" t="s">
        <v>356</v>
      </c>
      <c r="D518" s="247"/>
      <c r="E518" s="248"/>
      <c r="F518" s="223"/>
      <c r="G518" s="223"/>
      <c r="H518" s="223"/>
      <c r="I518" s="223"/>
      <c r="J518" s="223"/>
      <c r="K518" s="223"/>
      <c r="L518" s="223"/>
      <c r="M518" s="223"/>
      <c r="N518" s="222"/>
      <c r="O518" s="222"/>
      <c r="P518" s="222"/>
      <c r="Q518" s="222"/>
      <c r="R518" s="223"/>
      <c r="S518" s="223"/>
      <c r="T518" s="223"/>
      <c r="U518" s="223"/>
      <c r="V518" s="223"/>
      <c r="W518" s="223"/>
      <c r="X518" s="223"/>
      <c r="Y518" s="223"/>
      <c r="Z518" s="212"/>
      <c r="AA518" s="212"/>
      <c r="AB518" s="212"/>
      <c r="AC518" s="212"/>
      <c r="AD518" s="212"/>
      <c r="AE518" s="212"/>
      <c r="AF518" s="212"/>
      <c r="AG518" s="212" t="s">
        <v>228</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66" t="s">
        <v>387</v>
      </c>
      <c r="D519" s="247"/>
      <c r="E519" s="248"/>
      <c r="F519" s="223"/>
      <c r="G519" s="223"/>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228</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66" t="s">
        <v>592</v>
      </c>
      <c r="D520" s="247"/>
      <c r="E520" s="248">
        <v>12.9</v>
      </c>
      <c r="F520" s="223"/>
      <c r="G520" s="223"/>
      <c r="H520" s="223"/>
      <c r="I520" s="223"/>
      <c r="J520" s="223"/>
      <c r="K520" s="223"/>
      <c r="L520" s="223"/>
      <c r="M520" s="223"/>
      <c r="N520" s="222"/>
      <c r="O520" s="222"/>
      <c r="P520" s="222"/>
      <c r="Q520" s="222"/>
      <c r="R520" s="223"/>
      <c r="S520" s="223"/>
      <c r="T520" s="223"/>
      <c r="U520" s="223"/>
      <c r="V520" s="223"/>
      <c r="W520" s="223"/>
      <c r="X520" s="223"/>
      <c r="Y520" s="223"/>
      <c r="Z520" s="212"/>
      <c r="AA520" s="212"/>
      <c r="AB520" s="212"/>
      <c r="AC520" s="212"/>
      <c r="AD520" s="212"/>
      <c r="AE520" s="212"/>
      <c r="AF520" s="212"/>
      <c r="AG520" s="212" t="s">
        <v>228</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66" t="s">
        <v>593</v>
      </c>
      <c r="D521" s="247"/>
      <c r="E521" s="248">
        <v>7.3</v>
      </c>
      <c r="F521" s="223"/>
      <c r="G521" s="223"/>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228</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1" x14ac:dyDescent="0.2">
      <c r="A522" s="256">
        <v>65</v>
      </c>
      <c r="B522" s="257" t="s">
        <v>594</v>
      </c>
      <c r="C522" s="271" t="s">
        <v>595</v>
      </c>
      <c r="D522" s="258" t="s">
        <v>263</v>
      </c>
      <c r="E522" s="259">
        <v>59.25</v>
      </c>
      <c r="F522" s="260"/>
      <c r="G522" s="261">
        <f>ROUND(E522*F522,2)</f>
        <v>0</v>
      </c>
      <c r="H522" s="260"/>
      <c r="I522" s="261">
        <f>ROUND(E522*H522,2)</f>
        <v>0</v>
      </c>
      <c r="J522" s="260"/>
      <c r="K522" s="261">
        <f>ROUND(E522*J522,2)</f>
        <v>0</v>
      </c>
      <c r="L522" s="261">
        <v>21</v>
      </c>
      <c r="M522" s="261">
        <f>G522*(1+L522/100)</f>
        <v>0</v>
      </c>
      <c r="N522" s="259">
        <v>0</v>
      </c>
      <c r="O522" s="259">
        <f>ROUND(E522*N522,2)</f>
        <v>0</v>
      </c>
      <c r="P522" s="259">
        <v>0</v>
      </c>
      <c r="Q522" s="259">
        <f>ROUND(E522*P522,2)</f>
        <v>0</v>
      </c>
      <c r="R522" s="261" t="s">
        <v>579</v>
      </c>
      <c r="S522" s="261" t="s">
        <v>205</v>
      </c>
      <c r="T522" s="262" t="s">
        <v>222</v>
      </c>
      <c r="U522" s="223">
        <v>0.154</v>
      </c>
      <c r="V522" s="223">
        <f>ROUND(E522*U522,2)</f>
        <v>9.1199999999999992</v>
      </c>
      <c r="W522" s="223"/>
      <c r="X522" s="223" t="s">
        <v>223</v>
      </c>
      <c r="Y522" s="223" t="s">
        <v>208</v>
      </c>
      <c r="Z522" s="212"/>
      <c r="AA522" s="212"/>
      <c r="AB522" s="212"/>
      <c r="AC522" s="212"/>
      <c r="AD522" s="212"/>
      <c r="AE522" s="212"/>
      <c r="AF522" s="212"/>
      <c r="AG522" s="212" t="s">
        <v>224</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ht="22.5" outlineLevel="1" x14ac:dyDescent="0.2">
      <c r="A523" s="233">
        <v>66</v>
      </c>
      <c r="B523" s="234" t="s">
        <v>596</v>
      </c>
      <c r="C523" s="242" t="s">
        <v>597</v>
      </c>
      <c r="D523" s="235" t="s">
        <v>220</v>
      </c>
      <c r="E523" s="236">
        <v>25.41</v>
      </c>
      <c r="F523" s="237"/>
      <c r="G523" s="238">
        <f>ROUND(E523*F523,2)</f>
        <v>0</v>
      </c>
      <c r="H523" s="237"/>
      <c r="I523" s="238">
        <f>ROUND(E523*H523,2)</f>
        <v>0</v>
      </c>
      <c r="J523" s="237"/>
      <c r="K523" s="238">
        <f>ROUND(E523*J523,2)</f>
        <v>0</v>
      </c>
      <c r="L523" s="238">
        <v>21</v>
      </c>
      <c r="M523" s="238">
        <f>G523*(1+L523/100)</f>
        <v>0</v>
      </c>
      <c r="N523" s="236">
        <v>4.8300000000000001E-3</v>
      </c>
      <c r="O523" s="236">
        <f>ROUND(E523*N523,2)</f>
        <v>0.12</v>
      </c>
      <c r="P523" s="236">
        <v>0</v>
      </c>
      <c r="Q523" s="236">
        <f>ROUND(E523*P523,2)</f>
        <v>0</v>
      </c>
      <c r="R523" s="238" t="s">
        <v>579</v>
      </c>
      <c r="S523" s="238" t="s">
        <v>205</v>
      </c>
      <c r="T523" s="239" t="s">
        <v>222</v>
      </c>
      <c r="U523" s="223">
        <v>0.97</v>
      </c>
      <c r="V523" s="223">
        <f>ROUND(E523*U523,2)</f>
        <v>24.65</v>
      </c>
      <c r="W523" s="223"/>
      <c r="X523" s="223" t="s">
        <v>223</v>
      </c>
      <c r="Y523" s="223" t="s">
        <v>208</v>
      </c>
      <c r="Z523" s="212"/>
      <c r="AA523" s="212"/>
      <c r="AB523" s="212"/>
      <c r="AC523" s="212"/>
      <c r="AD523" s="212"/>
      <c r="AE523" s="212"/>
      <c r="AF523" s="212"/>
      <c r="AG523" s="212" t="s">
        <v>224</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66" t="s">
        <v>282</v>
      </c>
      <c r="D524" s="247"/>
      <c r="E524" s="248">
        <v>11.33</v>
      </c>
      <c r="F524" s="223"/>
      <c r="G524" s="223"/>
      <c r="H524" s="223"/>
      <c r="I524" s="223"/>
      <c r="J524" s="223"/>
      <c r="K524" s="223"/>
      <c r="L524" s="223"/>
      <c r="M524" s="223"/>
      <c r="N524" s="222"/>
      <c r="O524" s="222"/>
      <c r="P524" s="222"/>
      <c r="Q524" s="222"/>
      <c r="R524" s="223"/>
      <c r="S524" s="223"/>
      <c r="T524" s="223"/>
      <c r="U524" s="223"/>
      <c r="V524" s="223"/>
      <c r="W524" s="223"/>
      <c r="X524" s="223"/>
      <c r="Y524" s="223"/>
      <c r="Z524" s="212"/>
      <c r="AA524" s="212"/>
      <c r="AB524" s="212"/>
      <c r="AC524" s="212"/>
      <c r="AD524" s="212"/>
      <c r="AE524" s="212"/>
      <c r="AF524" s="212"/>
      <c r="AG524" s="212" t="s">
        <v>228</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66" t="s">
        <v>283</v>
      </c>
      <c r="D525" s="247"/>
      <c r="E525" s="248">
        <v>14.08</v>
      </c>
      <c r="F525" s="223"/>
      <c r="G525" s="223"/>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228</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ht="22.5" outlineLevel="1" x14ac:dyDescent="0.2">
      <c r="A526" s="233">
        <v>67</v>
      </c>
      <c r="B526" s="234" t="s">
        <v>598</v>
      </c>
      <c r="C526" s="242" t="s">
        <v>599</v>
      </c>
      <c r="D526" s="235" t="s">
        <v>220</v>
      </c>
      <c r="E526" s="236">
        <v>47.797499999999999</v>
      </c>
      <c r="F526" s="237"/>
      <c r="G526" s="238">
        <f>ROUND(E526*F526,2)</f>
        <v>0</v>
      </c>
      <c r="H526" s="237"/>
      <c r="I526" s="238">
        <f>ROUND(E526*H526,2)</f>
        <v>0</v>
      </c>
      <c r="J526" s="237"/>
      <c r="K526" s="238">
        <f>ROUND(E526*J526,2)</f>
        <v>0</v>
      </c>
      <c r="L526" s="238">
        <v>21</v>
      </c>
      <c r="M526" s="238">
        <f>G526*(1+L526/100)</f>
        <v>0</v>
      </c>
      <c r="N526" s="236">
        <v>6.9300000000000004E-3</v>
      </c>
      <c r="O526" s="236">
        <f>ROUND(E526*N526,2)</f>
        <v>0.33</v>
      </c>
      <c r="P526" s="236">
        <v>0</v>
      </c>
      <c r="Q526" s="236">
        <f>ROUND(E526*P526,2)</f>
        <v>0</v>
      </c>
      <c r="R526" s="238" t="s">
        <v>579</v>
      </c>
      <c r="S526" s="238" t="s">
        <v>205</v>
      </c>
      <c r="T526" s="239" t="s">
        <v>222</v>
      </c>
      <c r="U526" s="223">
        <v>1.3466</v>
      </c>
      <c r="V526" s="223">
        <f>ROUND(E526*U526,2)</f>
        <v>64.36</v>
      </c>
      <c r="W526" s="223"/>
      <c r="X526" s="223" t="s">
        <v>223</v>
      </c>
      <c r="Y526" s="223" t="s">
        <v>208</v>
      </c>
      <c r="Z526" s="212"/>
      <c r="AA526" s="212"/>
      <c r="AB526" s="212"/>
      <c r="AC526" s="212"/>
      <c r="AD526" s="212"/>
      <c r="AE526" s="212"/>
      <c r="AF526" s="212"/>
      <c r="AG526" s="212" t="s">
        <v>224</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66" t="s">
        <v>275</v>
      </c>
      <c r="D527" s="247"/>
      <c r="E527" s="248">
        <v>10.27</v>
      </c>
      <c r="F527" s="223"/>
      <c r="G527" s="223"/>
      <c r="H527" s="223"/>
      <c r="I527" s="223"/>
      <c r="J527" s="223"/>
      <c r="K527" s="223"/>
      <c r="L527" s="223"/>
      <c r="M527" s="223"/>
      <c r="N527" s="222"/>
      <c r="O527" s="222"/>
      <c r="P527" s="222"/>
      <c r="Q527" s="222"/>
      <c r="R527" s="223"/>
      <c r="S527" s="223"/>
      <c r="T527" s="223"/>
      <c r="U527" s="223"/>
      <c r="V527" s="223"/>
      <c r="W527" s="223"/>
      <c r="X527" s="223"/>
      <c r="Y527" s="223"/>
      <c r="Z527" s="212"/>
      <c r="AA527" s="212"/>
      <c r="AB527" s="212"/>
      <c r="AC527" s="212"/>
      <c r="AD527" s="212"/>
      <c r="AE527" s="212"/>
      <c r="AF527" s="212"/>
      <c r="AG527" s="212" t="s">
        <v>228</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66" t="s">
        <v>277</v>
      </c>
      <c r="D528" s="247"/>
      <c r="E528" s="248">
        <v>3.51</v>
      </c>
      <c r="F528" s="223"/>
      <c r="G528" s="223"/>
      <c r="H528" s="223"/>
      <c r="I528" s="223"/>
      <c r="J528" s="223"/>
      <c r="K528" s="223"/>
      <c r="L528" s="223"/>
      <c r="M528" s="223"/>
      <c r="N528" s="222"/>
      <c r="O528" s="222"/>
      <c r="P528" s="222"/>
      <c r="Q528" s="222"/>
      <c r="R528" s="223"/>
      <c r="S528" s="223"/>
      <c r="T528" s="223"/>
      <c r="U528" s="223"/>
      <c r="V528" s="223"/>
      <c r="W528" s="223"/>
      <c r="X528" s="223"/>
      <c r="Y528" s="223"/>
      <c r="Z528" s="212"/>
      <c r="AA528" s="212"/>
      <c r="AB528" s="212"/>
      <c r="AC528" s="212"/>
      <c r="AD528" s="212"/>
      <c r="AE528" s="212"/>
      <c r="AF528" s="212"/>
      <c r="AG528" s="212" t="s">
        <v>228</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66" t="s">
        <v>278</v>
      </c>
      <c r="D529" s="247"/>
      <c r="E529" s="248">
        <v>18.190000000000001</v>
      </c>
      <c r="F529" s="223"/>
      <c r="G529" s="223"/>
      <c r="H529" s="223"/>
      <c r="I529" s="223"/>
      <c r="J529" s="223"/>
      <c r="K529" s="223"/>
      <c r="L529" s="223"/>
      <c r="M529" s="223"/>
      <c r="N529" s="222"/>
      <c r="O529" s="222"/>
      <c r="P529" s="222"/>
      <c r="Q529" s="222"/>
      <c r="R529" s="223"/>
      <c r="S529" s="223"/>
      <c r="T529" s="223"/>
      <c r="U529" s="223"/>
      <c r="V529" s="223"/>
      <c r="W529" s="223"/>
      <c r="X529" s="223"/>
      <c r="Y529" s="223"/>
      <c r="Z529" s="212"/>
      <c r="AA529" s="212"/>
      <c r="AB529" s="212"/>
      <c r="AC529" s="212"/>
      <c r="AD529" s="212"/>
      <c r="AE529" s="212"/>
      <c r="AF529" s="212"/>
      <c r="AG529" s="212" t="s">
        <v>228</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66" t="s">
        <v>600</v>
      </c>
      <c r="D530" s="247"/>
      <c r="E530" s="248">
        <v>8.11</v>
      </c>
      <c r="F530" s="223"/>
      <c r="G530" s="223"/>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228</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66" t="s">
        <v>279</v>
      </c>
      <c r="D531" s="247"/>
      <c r="E531" s="248">
        <v>5.22</v>
      </c>
      <c r="F531" s="223"/>
      <c r="G531" s="223"/>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228</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66" t="s">
        <v>284</v>
      </c>
      <c r="D532" s="247"/>
      <c r="E532" s="248">
        <v>1.33</v>
      </c>
      <c r="F532" s="223"/>
      <c r="G532" s="223"/>
      <c r="H532" s="223"/>
      <c r="I532" s="223"/>
      <c r="J532" s="223"/>
      <c r="K532" s="223"/>
      <c r="L532" s="223"/>
      <c r="M532" s="223"/>
      <c r="N532" s="222"/>
      <c r="O532" s="222"/>
      <c r="P532" s="222"/>
      <c r="Q532" s="222"/>
      <c r="R532" s="223"/>
      <c r="S532" s="223"/>
      <c r="T532" s="223"/>
      <c r="U532" s="223"/>
      <c r="V532" s="223"/>
      <c r="W532" s="223"/>
      <c r="X532" s="223"/>
      <c r="Y532" s="223"/>
      <c r="Z532" s="212"/>
      <c r="AA532" s="212"/>
      <c r="AB532" s="212"/>
      <c r="AC532" s="212"/>
      <c r="AD532" s="212"/>
      <c r="AE532" s="212"/>
      <c r="AF532" s="212"/>
      <c r="AG532" s="212" t="s">
        <v>228</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66" t="s">
        <v>285</v>
      </c>
      <c r="D533" s="247"/>
      <c r="E533" s="248">
        <v>1.17</v>
      </c>
      <c r="F533" s="223"/>
      <c r="G533" s="223"/>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228</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ht="33.75" outlineLevel="1" x14ac:dyDescent="0.2">
      <c r="A534" s="233">
        <v>68</v>
      </c>
      <c r="B534" s="234" t="s">
        <v>601</v>
      </c>
      <c r="C534" s="242" t="s">
        <v>602</v>
      </c>
      <c r="D534" s="235" t="s">
        <v>263</v>
      </c>
      <c r="E534" s="236">
        <v>1.8</v>
      </c>
      <c r="F534" s="237"/>
      <c r="G534" s="238">
        <f>ROUND(E534*F534,2)</f>
        <v>0</v>
      </c>
      <c r="H534" s="237"/>
      <c r="I534" s="238">
        <f>ROUND(E534*H534,2)</f>
        <v>0</v>
      </c>
      <c r="J534" s="237"/>
      <c r="K534" s="238">
        <f>ROUND(E534*J534,2)</f>
        <v>0</v>
      </c>
      <c r="L534" s="238">
        <v>21</v>
      </c>
      <c r="M534" s="238">
        <f>G534*(1+L534/100)</f>
        <v>0</v>
      </c>
      <c r="N534" s="236">
        <v>1.3999999999999999E-4</v>
      </c>
      <c r="O534" s="236">
        <f>ROUND(E534*N534,2)</f>
        <v>0</v>
      </c>
      <c r="P534" s="236">
        <v>0</v>
      </c>
      <c r="Q534" s="236">
        <f>ROUND(E534*P534,2)</f>
        <v>0</v>
      </c>
      <c r="R534" s="238" t="s">
        <v>579</v>
      </c>
      <c r="S534" s="238" t="s">
        <v>205</v>
      </c>
      <c r="T534" s="239" t="s">
        <v>222</v>
      </c>
      <c r="U534" s="223">
        <v>0.15</v>
      </c>
      <c r="V534" s="223">
        <f>ROUND(E534*U534,2)</f>
        <v>0.27</v>
      </c>
      <c r="W534" s="223"/>
      <c r="X534" s="223" t="s">
        <v>223</v>
      </c>
      <c r="Y534" s="223" t="s">
        <v>208</v>
      </c>
      <c r="Z534" s="212"/>
      <c r="AA534" s="212"/>
      <c r="AB534" s="212"/>
      <c r="AC534" s="212"/>
      <c r="AD534" s="212"/>
      <c r="AE534" s="212"/>
      <c r="AF534" s="212"/>
      <c r="AG534" s="212" t="s">
        <v>224</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66" t="s">
        <v>603</v>
      </c>
      <c r="D535" s="247"/>
      <c r="E535" s="248">
        <v>1.8</v>
      </c>
      <c r="F535" s="223"/>
      <c r="G535" s="223"/>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228</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33">
        <v>69</v>
      </c>
      <c r="B536" s="234" t="s">
        <v>604</v>
      </c>
      <c r="C536" s="242" t="s">
        <v>605</v>
      </c>
      <c r="D536" s="235" t="s">
        <v>263</v>
      </c>
      <c r="E536" s="236">
        <v>102.895</v>
      </c>
      <c r="F536" s="237"/>
      <c r="G536" s="238">
        <f>ROUND(E536*F536,2)</f>
        <v>0</v>
      </c>
      <c r="H536" s="237"/>
      <c r="I536" s="238">
        <f>ROUND(E536*H536,2)</f>
        <v>0</v>
      </c>
      <c r="J536" s="237"/>
      <c r="K536" s="238">
        <f>ROUND(E536*J536,2)</f>
        <v>0</v>
      </c>
      <c r="L536" s="238">
        <v>21</v>
      </c>
      <c r="M536" s="238">
        <f>G536*(1+L536/100)</f>
        <v>0</v>
      </c>
      <c r="N536" s="236">
        <v>4.0000000000000003E-5</v>
      </c>
      <c r="O536" s="236">
        <f>ROUND(E536*N536,2)</f>
        <v>0</v>
      </c>
      <c r="P536" s="236">
        <v>0</v>
      </c>
      <c r="Q536" s="236">
        <f>ROUND(E536*P536,2)</f>
        <v>0</v>
      </c>
      <c r="R536" s="238" t="s">
        <v>579</v>
      </c>
      <c r="S536" s="238" t="s">
        <v>205</v>
      </c>
      <c r="T536" s="239" t="s">
        <v>222</v>
      </c>
      <c r="U536" s="223">
        <v>7.0000000000000007E-2</v>
      </c>
      <c r="V536" s="223">
        <f>ROUND(E536*U536,2)</f>
        <v>7.2</v>
      </c>
      <c r="W536" s="223"/>
      <c r="X536" s="223" t="s">
        <v>223</v>
      </c>
      <c r="Y536" s="223" t="s">
        <v>208</v>
      </c>
      <c r="Z536" s="212"/>
      <c r="AA536" s="212"/>
      <c r="AB536" s="212"/>
      <c r="AC536" s="212"/>
      <c r="AD536" s="212"/>
      <c r="AE536" s="212"/>
      <c r="AF536" s="212"/>
      <c r="AG536" s="212" t="s">
        <v>224</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43" t="s">
        <v>606</v>
      </c>
      <c r="D537" s="240"/>
      <c r="E537" s="240"/>
      <c r="F537" s="240"/>
      <c r="G537" s="240"/>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211</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66" t="s">
        <v>349</v>
      </c>
      <c r="D538" s="247"/>
      <c r="E538" s="248"/>
      <c r="F538" s="223"/>
      <c r="G538" s="223"/>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228</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66" t="s">
        <v>590</v>
      </c>
      <c r="D539" s="247"/>
      <c r="E539" s="248">
        <v>10.7</v>
      </c>
      <c r="F539" s="223"/>
      <c r="G539" s="223"/>
      <c r="H539" s="223"/>
      <c r="I539" s="223"/>
      <c r="J539" s="223"/>
      <c r="K539" s="223"/>
      <c r="L539" s="223"/>
      <c r="M539" s="223"/>
      <c r="N539" s="222"/>
      <c r="O539" s="222"/>
      <c r="P539" s="222"/>
      <c r="Q539" s="222"/>
      <c r="R539" s="223"/>
      <c r="S539" s="223"/>
      <c r="T539" s="223"/>
      <c r="U539" s="223"/>
      <c r="V539" s="223"/>
      <c r="W539" s="223"/>
      <c r="X539" s="223"/>
      <c r="Y539" s="223"/>
      <c r="Z539" s="212"/>
      <c r="AA539" s="212"/>
      <c r="AB539" s="212"/>
      <c r="AC539" s="212"/>
      <c r="AD539" s="212"/>
      <c r="AE539" s="212"/>
      <c r="AF539" s="212"/>
      <c r="AG539" s="212" t="s">
        <v>228</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66" t="s">
        <v>591</v>
      </c>
      <c r="D540" s="247"/>
      <c r="E540" s="248">
        <v>7.05</v>
      </c>
      <c r="F540" s="223"/>
      <c r="G540" s="223"/>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228</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66" t="s">
        <v>446</v>
      </c>
      <c r="D541" s="247"/>
      <c r="E541" s="248">
        <v>21.3</v>
      </c>
      <c r="F541" s="223"/>
      <c r="G541" s="223"/>
      <c r="H541" s="223"/>
      <c r="I541" s="223"/>
      <c r="J541" s="223"/>
      <c r="K541" s="223"/>
      <c r="L541" s="223"/>
      <c r="M541" s="223"/>
      <c r="N541" s="222"/>
      <c r="O541" s="222"/>
      <c r="P541" s="222"/>
      <c r="Q541" s="222"/>
      <c r="R541" s="223"/>
      <c r="S541" s="223"/>
      <c r="T541" s="223"/>
      <c r="U541" s="223"/>
      <c r="V541" s="223"/>
      <c r="W541" s="223"/>
      <c r="X541" s="223"/>
      <c r="Y541" s="223"/>
      <c r="Z541" s="212"/>
      <c r="AA541" s="212"/>
      <c r="AB541" s="212"/>
      <c r="AC541" s="212"/>
      <c r="AD541" s="212"/>
      <c r="AE541" s="212"/>
      <c r="AF541" s="212"/>
      <c r="AG541" s="212" t="s">
        <v>228</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66" t="s">
        <v>444</v>
      </c>
      <c r="D542" s="247"/>
      <c r="E542" s="248">
        <v>16.41</v>
      </c>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228</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66" t="s">
        <v>447</v>
      </c>
      <c r="D543" s="247"/>
      <c r="E543" s="248">
        <v>19.73</v>
      </c>
      <c r="F543" s="223"/>
      <c r="G543" s="223"/>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228</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66" t="s">
        <v>356</v>
      </c>
      <c r="D544" s="247"/>
      <c r="E544" s="248"/>
      <c r="F544" s="223"/>
      <c r="G544" s="223"/>
      <c r="H544" s="223"/>
      <c r="I544" s="223"/>
      <c r="J544" s="223"/>
      <c r="K544" s="223"/>
      <c r="L544" s="223"/>
      <c r="M544" s="223"/>
      <c r="N544" s="222"/>
      <c r="O544" s="222"/>
      <c r="P544" s="222"/>
      <c r="Q544" s="222"/>
      <c r="R544" s="223"/>
      <c r="S544" s="223"/>
      <c r="T544" s="223"/>
      <c r="U544" s="223"/>
      <c r="V544" s="223"/>
      <c r="W544" s="223"/>
      <c r="X544" s="223"/>
      <c r="Y544" s="223"/>
      <c r="Z544" s="212"/>
      <c r="AA544" s="212"/>
      <c r="AB544" s="212"/>
      <c r="AC544" s="212"/>
      <c r="AD544" s="212"/>
      <c r="AE544" s="212"/>
      <c r="AF544" s="212"/>
      <c r="AG544" s="212" t="s">
        <v>228</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66" t="s">
        <v>387</v>
      </c>
      <c r="D545" s="247"/>
      <c r="E545" s="248"/>
      <c r="F545" s="223"/>
      <c r="G545" s="223"/>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228</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66" t="s">
        <v>592</v>
      </c>
      <c r="D546" s="247"/>
      <c r="E546" s="248">
        <v>12.9</v>
      </c>
      <c r="F546" s="223"/>
      <c r="G546" s="223"/>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228</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66" t="s">
        <v>593</v>
      </c>
      <c r="D547" s="247"/>
      <c r="E547" s="248">
        <v>7.3</v>
      </c>
      <c r="F547" s="223"/>
      <c r="G547" s="223"/>
      <c r="H547" s="223"/>
      <c r="I547" s="223"/>
      <c r="J547" s="223"/>
      <c r="K547" s="223"/>
      <c r="L547" s="223"/>
      <c r="M547" s="223"/>
      <c r="N547" s="222"/>
      <c r="O547" s="222"/>
      <c r="P547" s="222"/>
      <c r="Q547" s="222"/>
      <c r="R547" s="223"/>
      <c r="S547" s="223"/>
      <c r="T547" s="223"/>
      <c r="U547" s="223"/>
      <c r="V547" s="223"/>
      <c r="W547" s="223"/>
      <c r="X547" s="223"/>
      <c r="Y547" s="223"/>
      <c r="Z547" s="212"/>
      <c r="AA547" s="212"/>
      <c r="AB547" s="212"/>
      <c r="AC547" s="212"/>
      <c r="AD547" s="212"/>
      <c r="AE547" s="212"/>
      <c r="AF547" s="212"/>
      <c r="AG547" s="212" t="s">
        <v>228</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66" t="s">
        <v>450</v>
      </c>
      <c r="D548" s="247"/>
      <c r="E548" s="248">
        <v>3.6</v>
      </c>
      <c r="F548" s="223"/>
      <c r="G548" s="223"/>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228</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66" t="s">
        <v>451</v>
      </c>
      <c r="D549" s="247"/>
      <c r="E549" s="248">
        <v>3.9</v>
      </c>
      <c r="F549" s="223"/>
      <c r="G549" s="223"/>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228</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ht="22.5" outlineLevel="1" x14ac:dyDescent="0.2">
      <c r="A550" s="233">
        <v>70</v>
      </c>
      <c r="B550" s="234" t="s">
        <v>607</v>
      </c>
      <c r="C550" s="242" t="s">
        <v>608</v>
      </c>
      <c r="D550" s="235" t="s">
        <v>220</v>
      </c>
      <c r="E550" s="236">
        <v>6.01</v>
      </c>
      <c r="F550" s="237"/>
      <c r="G550" s="238">
        <f>ROUND(E550*F550,2)</f>
        <v>0</v>
      </c>
      <c r="H550" s="237"/>
      <c r="I550" s="238">
        <f>ROUND(E550*H550,2)</f>
        <v>0</v>
      </c>
      <c r="J550" s="237"/>
      <c r="K550" s="238">
        <f>ROUND(E550*J550,2)</f>
        <v>0</v>
      </c>
      <c r="L550" s="238">
        <v>21</v>
      </c>
      <c r="M550" s="238">
        <f>G550*(1+L550/100)</f>
        <v>0</v>
      </c>
      <c r="N550" s="236">
        <v>0</v>
      </c>
      <c r="O550" s="236">
        <f>ROUND(E550*N550,2)</f>
        <v>0</v>
      </c>
      <c r="P550" s="236">
        <v>0</v>
      </c>
      <c r="Q550" s="236">
        <f>ROUND(E550*P550,2)</f>
        <v>0</v>
      </c>
      <c r="R550" s="238" t="s">
        <v>579</v>
      </c>
      <c r="S550" s="238" t="s">
        <v>205</v>
      </c>
      <c r="T550" s="239" t="s">
        <v>222</v>
      </c>
      <c r="U550" s="223">
        <v>0.03</v>
      </c>
      <c r="V550" s="223">
        <f>ROUND(E550*U550,2)</f>
        <v>0.18</v>
      </c>
      <c r="W550" s="223"/>
      <c r="X550" s="223" t="s">
        <v>223</v>
      </c>
      <c r="Y550" s="223" t="s">
        <v>208</v>
      </c>
      <c r="Z550" s="212"/>
      <c r="AA550" s="212"/>
      <c r="AB550" s="212"/>
      <c r="AC550" s="212"/>
      <c r="AD550" s="212"/>
      <c r="AE550" s="212"/>
      <c r="AF550" s="212"/>
      <c r="AG550" s="212" t="s">
        <v>224</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2" x14ac:dyDescent="0.2">
      <c r="A551" s="219"/>
      <c r="B551" s="220"/>
      <c r="C551" s="266" t="s">
        <v>277</v>
      </c>
      <c r="D551" s="247"/>
      <c r="E551" s="248">
        <v>3.51</v>
      </c>
      <c r="F551" s="223"/>
      <c r="G551" s="223"/>
      <c r="H551" s="223"/>
      <c r="I551" s="223"/>
      <c r="J551" s="223"/>
      <c r="K551" s="223"/>
      <c r="L551" s="223"/>
      <c r="M551" s="223"/>
      <c r="N551" s="222"/>
      <c r="O551" s="222"/>
      <c r="P551" s="222"/>
      <c r="Q551" s="222"/>
      <c r="R551" s="223"/>
      <c r="S551" s="223"/>
      <c r="T551" s="223"/>
      <c r="U551" s="223"/>
      <c r="V551" s="223"/>
      <c r="W551" s="223"/>
      <c r="X551" s="223"/>
      <c r="Y551" s="223"/>
      <c r="Z551" s="212"/>
      <c r="AA551" s="212"/>
      <c r="AB551" s="212"/>
      <c r="AC551" s="212"/>
      <c r="AD551" s="212"/>
      <c r="AE551" s="212"/>
      <c r="AF551" s="212"/>
      <c r="AG551" s="212" t="s">
        <v>228</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66" t="s">
        <v>284</v>
      </c>
      <c r="D552" s="247"/>
      <c r="E552" s="248">
        <v>1.33</v>
      </c>
      <c r="F552" s="223"/>
      <c r="G552" s="223"/>
      <c r="H552" s="223"/>
      <c r="I552" s="223"/>
      <c r="J552" s="223"/>
      <c r="K552" s="223"/>
      <c r="L552" s="223"/>
      <c r="M552" s="223"/>
      <c r="N552" s="222"/>
      <c r="O552" s="222"/>
      <c r="P552" s="222"/>
      <c r="Q552" s="222"/>
      <c r="R552" s="223"/>
      <c r="S552" s="223"/>
      <c r="T552" s="223"/>
      <c r="U552" s="223"/>
      <c r="V552" s="223"/>
      <c r="W552" s="223"/>
      <c r="X552" s="223"/>
      <c r="Y552" s="223"/>
      <c r="Z552" s="212"/>
      <c r="AA552" s="212"/>
      <c r="AB552" s="212"/>
      <c r="AC552" s="212"/>
      <c r="AD552" s="212"/>
      <c r="AE552" s="212"/>
      <c r="AF552" s="212"/>
      <c r="AG552" s="212" t="s">
        <v>228</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66" t="s">
        <v>285</v>
      </c>
      <c r="D553" s="247"/>
      <c r="E553" s="248">
        <v>1.17</v>
      </c>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228</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33">
        <v>71</v>
      </c>
      <c r="B554" s="234" t="s">
        <v>609</v>
      </c>
      <c r="C554" s="242" t="s">
        <v>610</v>
      </c>
      <c r="D554" s="235" t="s">
        <v>220</v>
      </c>
      <c r="E554" s="236">
        <v>80.337500000000006</v>
      </c>
      <c r="F554" s="237"/>
      <c r="G554" s="238">
        <f>ROUND(E554*F554,2)</f>
        <v>0</v>
      </c>
      <c r="H554" s="237"/>
      <c r="I554" s="238">
        <f>ROUND(E554*H554,2)</f>
        <v>0</v>
      </c>
      <c r="J554" s="237"/>
      <c r="K554" s="238">
        <f>ROUND(E554*J554,2)</f>
        <v>0</v>
      </c>
      <c r="L554" s="238">
        <v>21</v>
      </c>
      <c r="M554" s="238">
        <f>G554*(1+L554/100)</f>
        <v>0</v>
      </c>
      <c r="N554" s="236">
        <v>1.1999999999999999E-3</v>
      </c>
      <c r="O554" s="236">
        <f>ROUND(E554*N554,2)</f>
        <v>0.1</v>
      </c>
      <c r="P554" s="236">
        <v>0</v>
      </c>
      <c r="Q554" s="236">
        <f>ROUND(E554*P554,2)</f>
        <v>0</v>
      </c>
      <c r="R554" s="238" t="s">
        <v>579</v>
      </c>
      <c r="S554" s="238" t="s">
        <v>205</v>
      </c>
      <c r="T554" s="239" t="s">
        <v>222</v>
      </c>
      <c r="U554" s="223">
        <v>0</v>
      </c>
      <c r="V554" s="223">
        <f>ROUND(E554*U554,2)</f>
        <v>0</v>
      </c>
      <c r="W554" s="223"/>
      <c r="X554" s="223" t="s">
        <v>223</v>
      </c>
      <c r="Y554" s="223" t="s">
        <v>208</v>
      </c>
      <c r="Z554" s="212"/>
      <c r="AA554" s="212"/>
      <c r="AB554" s="212"/>
      <c r="AC554" s="212"/>
      <c r="AD554" s="212"/>
      <c r="AE554" s="212"/>
      <c r="AF554" s="212"/>
      <c r="AG554" s="212" t="s">
        <v>224</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66" t="s">
        <v>611</v>
      </c>
      <c r="D555" s="247"/>
      <c r="E555" s="248">
        <v>80.34</v>
      </c>
      <c r="F555" s="223"/>
      <c r="G555" s="223"/>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228</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56">
        <v>72</v>
      </c>
      <c r="B556" s="257" t="s">
        <v>612</v>
      </c>
      <c r="C556" s="271" t="s">
        <v>613</v>
      </c>
      <c r="D556" s="258" t="s">
        <v>404</v>
      </c>
      <c r="E556" s="259">
        <v>2</v>
      </c>
      <c r="F556" s="260"/>
      <c r="G556" s="261">
        <f>ROUND(E556*F556,2)</f>
        <v>0</v>
      </c>
      <c r="H556" s="260"/>
      <c r="I556" s="261">
        <f>ROUND(E556*H556,2)</f>
        <v>0</v>
      </c>
      <c r="J556" s="260"/>
      <c r="K556" s="261">
        <f>ROUND(E556*J556,2)</f>
        <v>0</v>
      </c>
      <c r="L556" s="261">
        <v>21</v>
      </c>
      <c r="M556" s="261">
        <f>G556*(1+L556/100)</f>
        <v>0</v>
      </c>
      <c r="N556" s="259">
        <v>8.3000000000000001E-4</v>
      </c>
      <c r="O556" s="259">
        <f>ROUND(E556*N556,2)</f>
        <v>0</v>
      </c>
      <c r="P556" s="259">
        <v>0</v>
      </c>
      <c r="Q556" s="259">
        <f>ROUND(E556*P556,2)</f>
        <v>0</v>
      </c>
      <c r="R556" s="261"/>
      <c r="S556" s="261" t="s">
        <v>267</v>
      </c>
      <c r="T556" s="262" t="s">
        <v>206</v>
      </c>
      <c r="U556" s="223">
        <v>0</v>
      </c>
      <c r="V556" s="223">
        <f>ROUND(E556*U556,2)</f>
        <v>0</v>
      </c>
      <c r="W556" s="223"/>
      <c r="X556" s="223" t="s">
        <v>467</v>
      </c>
      <c r="Y556" s="223" t="s">
        <v>208</v>
      </c>
      <c r="Z556" s="212"/>
      <c r="AA556" s="212"/>
      <c r="AB556" s="212"/>
      <c r="AC556" s="212"/>
      <c r="AD556" s="212"/>
      <c r="AE556" s="212"/>
      <c r="AF556" s="212"/>
      <c r="AG556" s="212" t="s">
        <v>468</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ht="22.5" outlineLevel="1" x14ac:dyDescent="0.2">
      <c r="A557" s="233">
        <v>73</v>
      </c>
      <c r="B557" s="234" t="s">
        <v>614</v>
      </c>
      <c r="C557" s="242" t="s">
        <v>615</v>
      </c>
      <c r="D557" s="235" t="s">
        <v>220</v>
      </c>
      <c r="E557" s="236">
        <v>27.951000000000001</v>
      </c>
      <c r="F557" s="237"/>
      <c r="G557" s="238">
        <f>ROUND(E557*F557,2)</f>
        <v>0</v>
      </c>
      <c r="H557" s="237"/>
      <c r="I557" s="238">
        <f>ROUND(E557*H557,2)</f>
        <v>0</v>
      </c>
      <c r="J557" s="237"/>
      <c r="K557" s="238">
        <f>ROUND(E557*J557,2)</f>
        <v>0</v>
      </c>
      <c r="L557" s="238">
        <v>21</v>
      </c>
      <c r="M557" s="238">
        <f>G557*(1+L557/100)</f>
        <v>0</v>
      </c>
      <c r="N557" s="236">
        <v>1.4200000000000001E-2</v>
      </c>
      <c r="O557" s="236">
        <f>ROUND(E557*N557,2)</f>
        <v>0.4</v>
      </c>
      <c r="P557" s="236">
        <v>0</v>
      </c>
      <c r="Q557" s="236">
        <f>ROUND(E557*P557,2)</f>
        <v>0</v>
      </c>
      <c r="R557" s="238"/>
      <c r="S557" s="238" t="s">
        <v>267</v>
      </c>
      <c r="T557" s="239" t="s">
        <v>206</v>
      </c>
      <c r="U557" s="223">
        <v>0</v>
      </c>
      <c r="V557" s="223">
        <f>ROUND(E557*U557,2)</f>
        <v>0</v>
      </c>
      <c r="W557" s="223"/>
      <c r="X557" s="223" t="s">
        <v>467</v>
      </c>
      <c r="Y557" s="223" t="s">
        <v>208</v>
      </c>
      <c r="Z557" s="212"/>
      <c r="AA557" s="212"/>
      <c r="AB557" s="212"/>
      <c r="AC557" s="212"/>
      <c r="AD557" s="212"/>
      <c r="AE557" s="212"/>
      <c r="AF557" s="212"/>
      <c r="AG557" s="212" t="s">
        <v>468</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2" x14ac:dyDescent="0.2">
      <c r="A558" s="219"/>
      <c r="B558" s="220"/>
      <c r="C558" s="268" t="s">
        <v>337</v>
      </c>
      <c r="D558" s="249"/>
      <c r="E558" s="250"/>
      <c r="F558" s="223"/>
      <c r="G558" s="223"/>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228</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69" t="s">
        <v>351</v>
      </c>
      <c r="D559" s="249"/>
      <c r="E559" s="250">
        <v>11.33</v>
      </c>
      <c r="F559" s="223"/>
      <c r="G559" s="223"/>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228</v>
      </c>
      <c r="AH559" s="212">
        <v>2</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69" t="s">
        <v>354</v>
      </c>
      <c r="D560" s="249"/>
      <c r="E560" s="250">
        <v>14.08</v>
      </c>
      <c r="F560" s="223"/>
      <c r="G560" s="223"/>
      <c r="H560" s="223"/>
      <c r="I560" s="223"/>
      <c r="J560" s="223"/>
      <c r="K560" s="223"/>
      <c r="L560" s="223"/>
      <c r="M560" s="223"/>
      <c r="N560" s="222"/>
      <c r="O560" s="222"/>
      <c r="P560" s="222"/>
      <c r="Q560" s="222"/>
      <c r="R560" s="223"/>
      <c r="S560" s="223"/>
      <c r="T560" s="223"/>
      <c r="U560" s="223"/>
      <c r="V560" s="223"/>
      <c r="W560" s="223"/>
      <c r="X560" s="223"/>
      <c r="Y560" s="223"/>
      <c r="Z560" s="212"/>
      <c r="AA560" s="212"/>
      <c r="AB560" s="212"/>
      <c r="AC560" s="212"/>
      <c r="AD560" s="212"/>
      <c r="AE560" s="212"/>
      <c r="AF560" s="212"/>
      <c r="AG560" s="212" t="s">
        <v>228</v>
      </c>
      <c r="AH560" s="212">
        <v>2</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70" t="s">
        <v>342</v>
      </c>
      <c r="D561" s="251"/>
      <c r="E561" s="252">
        <v>25.41</v>
      </c>
      <c r="F561" s="223"/>
      <c r="G561" s="223"/>
      <c r="H561" s="223"/>
      <c r="I561" s="223"/>
      <c r="J561" s="223"/>
      <c r="K561" s="223"/>
      <c r="L561" s="223"/>
      <c r="M561" s="223"/>
      <c r="N561" s="222"/>
      <c r="O561" s="222"/>
      <c r="P561" s="222"/>
      <c r="Q561" s="222"/>
      <c r="R561" s="223"/>
      <c r="S561" s="223"/>
      <c r="T561" s="223"/>
      <c r="U561" s="223"/>
      <c r="V561" s="223"/>
      <c r="W561" s="223"/>
      <c r="X561" s="223"/>
      <c r="Y561" s="223"/>
      <c r="Z561" s="212"/>
      <c r="AA561" s="212"/>
      <c r="AB561" s="212"/>
      <c r="AC561" s="212"/>
      <c r="AD561" s="212"/>
      <c r="AE561" s="212"/>
      <c r="AF561" s="212"/>
      <c r="AG561" s="212" t="s">
        <v>228</v>
      </c>
      <c r="AH561" s="212">
        <v>3</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68" t="s">
        <v>343</v>
      </c>
      <c r="D562" s="249"/>
      <c r="E562" s="250"/>
      <c r="F562" s="223"/>
      <c r="G562" s="223"/>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228</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66" t="s">
        <v>616</v>
      </c>
      <c r="D563" s="247"/>
      <c r="E563" s="248">
        <v>27.95</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228</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ht="22.5" outlineLevel="1" x14ac:dyDescent="0.2">
      <c r="A564" s="233">
        <v>74</v>
      </c>
      <c r="B564" s="234" t="s">
        <v>617</v>
      </c>
      <c r="C564" s="242" t="s">
        <v>618</v>
      </c>
      <c r="D564" s="235" t="s">
        <v>220</v>
      </c>
      <c r="E564" s="236">
        <v>59.094749999999998</v>
      </c>
      <c r="F564" s="237"/>
      <c r="G564" s="238">
        <f>ROUND(E564*F564,2)</f>
        <v>0</v>
      </c>
      <c r="H564" s="237"/>
      <c r="I564" s="238">
        <f>ROUND(E564*H564,2)</f>
        <v>0</v>
      </c>
      <c r="J564" s="237"/>
      <c r="K564" s="238">
        <f>ROUND(E564*J564,2)</f>
        <v>0</v>
      </c>
      <c r="L564" s="238">
        <v>21</v>
      </c>
      <c r="M564" s="238">
        <f>G564*(1+L564/100)</f>
        <v>0</v>
      </c>
      <c r="N564" s="236">
        <v>1.9199999999999998E-2</v>
      </c>
      <c r="O564" s="236">
        <f>ROUND(E564*N564,2)</f>
        <v>1.1299999999999999</v>
      </c>
      <c r="P564" s="236">
        <v>0</v>
      </c>
      <c r="Q564" s="236">
        <f>ROUND(E564*P564,2)</f>
        <v>0</v>
      </c>
      <c r="R564" s="238"/>
      <c r="S564" s="238" t="s">
        <v>267</v>
      </c>
      <c r="T564" s="239" t="s">
        <v>206</v>
      </c>
      <c r="U564" s="223">
        <v>0</v>
      </c>
      <c r="V564" s="223">
        <f>ROUND(E564*U564,2)</f>
        <v>0</v>
      </c>
      <c r="W564" s="223"/>
      <c r="X564" s="223" t="s">
        <v>467</v>
      </c>
      <c r="Y564" s="223" t="s">
        <v>208</v>
      </c>
      <c r="Z564" s="212"/>
      <c r="AA564" s="212"/>
      <c r="AB564" s="212"/>
      <c r="AC564" s="212"/>
      <c r="AD564" s="212"/>
      <c r="AE564" s="212"/>
      <c r="AF564" s="212"/>
      <c r="AG564" s="212" t="s">
        <v>468</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68" t="s">
        <v>337</v>
      </c>
      <c r="D565" s="249"/>
      <c r="E565" s="250"/>
      <c r="F565" s="223"/>
      <c r="G565" s="223"/>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228</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69" t="s">
        <v>350</v>
      </c>
      <c r="D566" s="249"/>
      <c r="E566" s="250">
        <v>10.27</v>
      </c>
      <c r="F566" s="223"/>
      <c r="G566" s="223"/>
      <c r="H566" s="223"/>
      <c r="I566" s="223"/>
      <c r="J566" s="223"/>
      <c r="K566" s="223"/>
      <c r="L566" s="223"/>
      <c r="M566" s="223"/>
      <c r="N566" s="222"/>
      <c r="O566" s="222"/>
      <c r="P566" s="222"/>
      <c r="Q566" s="222"/>
      <c r="R566" s="223"/>
      <c r="S566" s="223"/>
      <c r="T566" s="223"/>
      <c r="U566" s="223"/>
      <c r="V566" s="223"/>
      <c r="W566" s="223"/>
      <c r="X566" s="223"/>
      <c r="Y566" s="223"/>
      <c r="Z566" s="212"/>
      <c r="AA566" s="212"/>
      <c r="AB566" s="212"/>
      <c r="AC566" s="212"/>
      <c r="AD566" s="212"/>
      <c r="AE566" s="212"/>
      <c r="AF566" s="212"/>
      <c r="AG566" s="212" t="s">
        <v>228</v>
      </c>
      <c r="AH566" s="212">
        <v>2</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69" t="s">
        <v>352</v>
      </c>
      <c r="D567" s="249"/>
      <c r="E567" s="250">
        <v>3.51</v>
      </c>
      <c r="F567" s="223"/>
      <c r="G567" s="223"/>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228</v>
      </c>
      <c r="AH567" s="212">
        <v>2</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69" t="s">
        <v>353</v>
      </c>
      <c r="D568" s="249"/>
      <c r="E568" s="250">
        <v>18.190000000000001</v>
      </c>
      <c r="F568" s="223"/>
      <c r="G568" s="223"/>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228</v>
      </c>
      <c r="AH568" s="212">
        <v>2</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69" t="s">
        <v>619</v>
      </c>
      <c r="D569" s="249"/>
      <c r="E569" s="250">
        <v>8.11</v>
      </c>
      <c r="F569" s="223"/>
      <c r="G569" s="223"/>
      <c r="H569" s="223"/>
      <c r="I569" s="223"/>
      <c r="J569" s="223"/>
      <c r="K569" s="223"/>
      <c r="L569" s="223"/>
      <c r="M569" s="223"/>
      <c r="N569" s="222"/>
      <c r="O569" s="222"/>
      <c r="P569" s="222"/>
      <c r="Q569" s="222"/>
      <c r="R569" s="223"/>
      <c r="S569" s="223"/>
      <c r="T569" s="223"/>
      <c r="U569" s="223"/>
      <c r="V569" s="223"/>
      <c r="W569" s="223"/>
      <c r="X569" s="223"/>
      <c r="Y569" s="223"/>
      <c r="Z569" s="212"/>
      <c r="AA569" s="212"/>
      <c r="AB569" s="212"/>
      <c r="AC569" s="212"/>
      <c r="AD569" s="212"/>
      <c r="AE569" s="212"/>
      <c r="AF569" s="212"/>
      <c r="AG569" s="212" t="s">
        <v>228</v>
      </c>
      <c r="AH569" s="212">
        <v>2</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69" t="s">
        <v>620</v>
      </c>
      <c r="D570" s="249"/>
      <c r="E570" s="250">
        <v>5.22</v>
      </c>
      <c r="F570" s="223"/>
      <c r="G570" s="223"/>
      <c r="H570" s="223"/>
      <c r="I570" s="223"/>
      <c r="J570" s="223"/>
      <c r="K570" s="223"/>
      <c r="L570" s="223"/>
      <c r="M570" s="223"/>
      <c r="N570" s="222"/>
      <c r="O570" s="222"/>
      <c r="P570" s="222"/>
      <c r="Q570" s="222"/>
      <c r="R570" s="223"/>
      <c r="S570" s="223"/>
      <c r="T570" s="223"/>
      <c r="U570" s="223"/>
      <c r="V570" s="223"/>
      <c r="W570" s="223"/>
      <c r="X570" s="223"/>
      <c r="Y570" s="223"/>
      <c r="Z570" s="212"/>
      <c r="AA570" s="212"/>
      <c r="AB570" s="212"/>
      <c r="AC570" s="212"/>
      <c r="AD570" s="212"/>
      <c r="AE570" s="212"/>
      <c r="AF570" s="212"/>
      <c r="AG570" s="212" t="s">
        <v>228</v>
      </c>
      <c r="AH570" s="212">
        <v>2</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69" t="s">
        <v>621</v>
      </c>
      <c r="D571" s="249"/>
      <c r="E571" s="250">
        <v>1.33</v>
      </c>
      <c r="F571" s="223"/>
      <c r="G571" s="223"/>
      <c r="H571" s="223"/>
      <c r="I571" s="223"/>
      <c r="J571" s="223"/>
      <c r="K571" s="223"/>
      <c r="L571" s="223"/>
      <c r="M571" s="223"/>
      <c r="N571" s="222"/>
      <c r="O571" s="222"/>
      <c r="P571" s="222"/>
      <c r="Q571" s="222"/>
      <c r="R571" s="223"/>
      <c r="S571" s="223"/>
      <c r="T571" s="223"/>
      <c r="U571" s="223"/>
      <c r="V571" s="223"/>
      <c r="W571" s="223"/>
      <c r="X571" s="223"/>
      <c r="Y571" s="223"/>
      <c r="Z571" s="212"/>
      <c r="AA571" s="212"/>
      <c r="AB571" s="212"/>
      <c r="AC571" s="212"/>
      <c r="AD571" s="212"/>
      <c r="AE571" s="212"/>
      <c r="AF571" s="212"/>
      <c r="AG571" s="212" t="s">
        <v>228</v>
      </c>
      <c r="AH571" s="212">
        <v>2</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69" t="s">
        <v>622</v>
      </c>
      <c r="D572" s="249"/>
      <c r="E572" s="250">
        <v>1.17</v>
      </c>
      <c r="F572" s="223"/>
      <c r="G572" s="223"/>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228</v>
      </c>
      <c r="AH572" s="212">
        <v>2</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70" t="s">
        <v>342</v>
      </c>
      <c r="D573" s="251"/>
      <c r="E573" s="252">
        <v>47.8</v>
      </c>
      <c r="F573" s="223"/>
      <c r="G573" s="223"/>
      <c r="H573" s="223"/>
      <c r="I573" s="223"/>
      <c r="J573" s="223"/>
      <c r="K573" s="223"/>
      <c r="L573" s="223"/>
      <c r="M573" s="223"/>
      <c r="N573" s="222"/>
      <c r="O573" s="222"/>
      <c r="P573" s="222"/>
      <c r="Q573" s="222"/>
      <c r="R573" s="223"/>
      <c r="S573" s="223"/>
      <c r="T573" s="223"/>
      <c r="U573" s="223"/>
      <c r="V573" s="223"/>
      <c r="W573" s="223"/>
      <c r="X573" s="223"/>
      <c r="Y573" s="223"/>
      <c r="Z573" s="212"/>
      <c r="AA573" s="212"/>
      <c r="AB573" s="212"/>
      <c r="AC573" s="212"/>
      <c r="AD573" s="212"/>
      <c r="AE573" s="212"/>
      <c r="AF573" s="212"/>
      <c r="AG573" s="212" t="s">
        <v>228</v>
      </c>
      <c r="AH573" s="212">
        <v>3</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68" t="s">
        <v>343</v>
      </c>
      <c r="D574" s="249"/>
      <c r="E574" s="250"/>
      <c r="F574" s="223"/>
      <c r="G574" s="223"/>
      <c r="H574" s="223"/>
      <c r="I574" s="223"/>
      <c r="J574" s="223"/>
      <c r="K574" s="223"/>
      <c r="L574" s="223"/>
      <c r="M574" s="223"/>
      <c r="N574" s="222"/>
      <c r="O574" s="222"/>
      <c r="P574" s="222"/>
      <c r="Q574" s="222"/>
      <c r="R574" s="223"/>
      <c r="S574" s="223"/>
      <c r="T574" s="223"/>
      <c r="U574" s="223"/>
      <c r="V574" s="223"/>
      <c r="W574" s="223"/>
      <c r="X574" s="223"/>
      <c r="Y574" s="223"/>
      <c r="Z574" s="212"/>
      <c r="AA574" s="212"/>
      <c r="AB574" s="212"/>
      <c r="AC574" s="212"/>
      <c r="AD574" s="212"/>
      <c r="AE574" s="212"/>
      <c r="AF574" s="212"/>
      <c r="AG574" s="212" t="s">
        <v>228</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66" t="s">
        <v>623</v>
      </c>
      <c r="D575" s="247"/>
      <c r="E575" s="248">
        <v>52.58</v>
      </c>
      <c r="F575" s="223"/>
      <c r="G575" s="223"/>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228</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3" x14ac:dyDescent="0.2">
      <c r="A576" s="219"/>
      <c r="B576" s="220"/>
      <c r="C576" s="266" t="s">
        <v>624</v>
      </c>
      <c r="D576" s="247"/>
      <c r="E576" s="248"/>
      <c r="F576" s="223"/>
      <c r="G576" s="223"/>
      <c r="H576" s="223"/>
      <c r="I576" s="223"/>
      <c r="J576" s="223"/>
      <c r="K576" s="223"/>
      <c r="L576" s="223"/>
      <c r="M576" s="223"/>
      <c r="N576" s="222"/>
      <c r="O576" s="222"/>
      <c r="P576" s="222"/>
      <c r="Q576" s="222"/>
      <c r="R576" s="223"/>
      <c r="S576" s="223"/>
      <c r="T576" s="223"/>
      <c r="U576" s="223"/>
      <c r="V576" s="223"/>
      <c r="W576" s="223"/>
      <c r="X576" s="223"/>
      <c r="Y576" s="223"/>
      <c r="Z576" s="212"/>
      <c r="AA576" s="212"/>
      <c r="AB576" s="212"/>
      <c r="AC576" s="212"/>
      <c r="AD576" s="212"/>
      <c r="AE576" s="212"/>
      <c r="AF576" s="212"/>
      <c r="AG576" s="212" t="s">
        <v>228</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19"/>
      <c r="B577" s="220"/>
      <c r="C577" s="268" t="s">
        <v>337</v>
      </c>
      <c r="D577" s="249"/>
      <c r="E577" s="250"/>
      <c r="F577" s="223"/>
      <c r="G577" s="223"/>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228</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69" t="s">
        <v>625</v>
      </c>
      <c r="D578" s="249"/>
      <c r="E578" s="250">
        <v>10.7</v>
      </c>
      <c r="F578" s="223"/>
      <c r="G578" s="223"/>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228</v>
      </c>
      <c r="AH578" s="212">
        <v>2</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69" t="s">
        <v>626</v>
      </c>
      <c r="D579" s="249"/>
      <c r="E579" s="250">
        <v>7.05</v>
      </c>
      <c r="F579" s="223"/>
      <c r="G579" s="223"/>
      <c r="H579" s="223"/>
      <c r="I579" s="223"/>
      <c r="J579" s="223"/>
      <c r="K579" s="223"/>
      <c r="L579" s="223"/>
      <c r="M579" s="223"/>
      <c r="N579" s="222"/>
      <c r="O579" s="222"/>
      <c r="P579" s="222"/>
      <c r="Q579" s="222"/>
      <c r="R579" s="223"/>
      <c r="S579" s="223"/>
      <c r="T579" s="223"/>
      <c r="U579" s="223"/>
      <c r="V579" s="223"/>
      <c r="W579" s="223"/>
      <c r="X579" s="223"/>
      <c r="Y579" s="223"/>
      <c r="Z579" s="212"/>
      <c r="AA579" s="212"/>
      <c r="AB579" s="212"/>
      <c r="AC579" s="212"/>
      <c r="AD579" s="212"/>
      <c r="AE579" s="212"/>
      <c r="AF579" s="212"/>
      <c r="AG579" s="212" t="s">
        <v>228</v>
      </c>
      <c r="AH579" s="212">
        <v>2</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69" t="s">
        <v>627</v>
      </c>
      <c r="D580" s="249"/>
      <c r="E580" s="250">
        <v>21.3</v>
      </c>
      <c r="F580" s="223"/>
      <c r="G580" s="223"/>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228</v>
      </c>
      <c r="AH580" s="212">
        <v>2</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69" t="s">
        <v>628</v>
      </c>
      <c r="D581" s="249"/>
      <c r="E581" s="250">
        <v>12.9</v>
      </c>
      <c r="F581" s="223"/>
      <c r="G581" s="223"/>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228</v>
      </c>
      <c r="AH581" s="212">
        <v>2</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69" t="s">
        <v>629</v>
      </c>
      <c r="D582" s="249"/>
      <c r="E582" s="250">
        <v>7.3</v>
      </c>
      <c r="F582" s="223"/>
      <c r="G582" s="223"/>
      <c r="H582" s="223"/>
      <c r="I582" s="223"/>
      <c r="J582" s="223"/>
      <c r="K582" s="223"/>
      <c r="L582" s="223"/>
      <c r="M582" s="223"/>
      <c r="N582" s="222"/>
      <c r="O582" s="222"/>
      <c r="P582" s="222"/>
      <c r="Q582" s="222"/>
      <c r="R582" s="223"/>
      <c r="S582" s="223"/>
      <c r="T582" s="223"/>
      <c r="U582" s="223"/>
      <c r="V582" s="223"/>
      <c r="W582" s="223"/>
      <c r="X582" s="223"/>
      <c r="Y582" s="223"/>
      <c r="Z582" s="212"/>
      <c r="AA582" s="212"/>
      <c r="AB582" s="212"/>
      <c r="AC582" s="212"/>
      <c r="AD582" s="212"/>
      <c r="AE582" s="212"/>
      <c r="AF582" s="212"/>
      <c r="AG582" s="212" t="s">
        <v>228</v>
      </c>
      <c r="AH582" s="212">
        <v>2</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70" t="s">
        <v>342</v>
      </c>
      <c r="D583" s="251"/>
      <c r="E583" s="252">
        <v>59.25</v>
      </c>
      <c r="F583" s="223"/>
      <c r="G583" s="223"/>
      <c r="H583" s="223"/>
      <c r="I583" s="223"/>
      <c r="J583" s="223"/>
      <c r="K583" s="223"/>
      <c r="L583" s="223"/>
      <c r="M583" s="223"/>
      <c r="N583" s="222"/>
      <c r="O583" s="222"/>
      <c r="P583" s="222"/>
      <c r="Q583" s="222"/>
      <c r="R583" s="223"/>
      <c r="S583" s="223"/>
      <c r="T583" s="223"/>
      <c r="U583" s="223"/>
      <c r="V583" s="223"/>
      <c r="W583" s="223"/>
      <c r="X583" s="223"/>
      <c r="Y583" s="223"/>
      <c r="Z583" s="212"/>
      <c r="AA583" s="212"/>
      <c r="AB583" s="212"/>
      <c r="AC583" s="212"/>
      <c r="AD583" s="212"/>
      <c r="AE583" s="212"/>
      <c r="AF583" s="212"/>
      <c r="AG583" s="212" t="s">
        <v>228</v>
      </c>
      <c r="AH583" s="212">
        <v>3</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68" t="s">
        <v>343</v>
      </c>
      <c r="D584" s="249"/>
      <c r="E584" s="250"/>
      <c r="F584" s="223"/>
      <c r="G584" s="223"/>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228</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66" t="s">
        <v>630</v>
      </c>
      <c r="D585" s="247"/>
      <c r="E585" s="248">
        <v>6.52</v>
      </c>
      <c r="F585" s="223"/>
      <c r="G585" s="223"/>
      <c r="H585" s="223"/>
      <c r="I585" s="223"/>
      <c r="J585" s="223"/>
      <c r="K585" s="223"/>
      <c r="L585" s="223"/>
      <c r="M585" s="223"/>
      <c r="N585" s="222"/>
      <c r="O585" s="222"/>
      <c r="P585" s="222"/>
      <c r="Q585" s="222"/>
      <c r="R585" s="223"/>
      <c r="S585" s="223"/>
      <c r="T585" s="223"/>
      <c r="U585" s="223"/>
      <c r="V585" s="223"/>
      <c r="W585" s="223"/>
      <c r="X585" s="223"/>
      <c r="Y585" s="223"/>
      <c r="Z585" s="212"/>
      <c r="AA585" s="212"/>
      <c r="AB585" s="212"/>
      <c r="AC585" s="212"/>
      <c r="AD585" s="212"/>
      <c r="AE585" s="212"/>
      <c r="AF585" s="212"/>
      <c r="AG585" s="212" t="s">
        <v>228</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19">
        <v>75</v>
      </c>
      <c r="B586" s="220" t="s">
        <v>631</v>
      </c>
      <c r="C586" s="272" t="s">
        <v>632</v>
      </c>
      <c r="D586" s="221" t="s">
        <v>0</v>
      </c>
      <c r="E586" s="263"/>
      <c r="F586" s="224"/>
      <c r="G586" s="223">
        <f>ROUND(E586*F586,2)</f>
        <v>0</v>
      </c>
      <c r="H586" s="224"/>
      <c r="I586" s="223">
        <f>ROUND(E586*H586,2)</f>
        <v>0</v>
      </c>
      <c r="J586" s="224"/>
      <c r="K586" s="223">
        <f>ROUND(E586*J586,2)</f>
        <v>0</v>
      </c>
      <c r="L586" s="223">
        <v>21</v>
      </c>
      <c r="M586" s="223">
        <f>G586*(1+L586/100)</f>
        <v>0</v>
      </c>
      <c r="N586" s="222">
        <v>0</v>
      </c>
      <c r="O586" s="222">
        <f>ROUND(E586*N586,2)</f>
        <v>0</v>
      </c>
      <c r="P586" s="222">
        <v>0</v>
      </c>
      <c r="Q586" s="222">
        <f>ROUND(E586*P586,2)</f>
        <v>0</v>
      </c>
      <c r="R586" s="223" t="s">
        <v>579</v>
      </c>
      <c r="S586" s="223" t="s">
        <v>205</v>
      </c>
      <c r="T586" s="223" t="s">
        <v>222</v>
      </c>
      <c r="U586" s="223">
        <v>0</v>
      </c>
      <c r="V586" s="223">
        <f>ROUND(E586*U586,2)</f>
        <v>0</v>
      </c>
      <c r="W586" s="223"/>
      <c r="X586" s="223" t="s">
        <v>424</v>
      </c>
      <c r="Y586" s="223" t="s">
        <v>208</v>
      </c>
      <c r="Z586" s="212"/>
      <c r="AA586" s="212"/>
      <c r="AB586" s="212"/>
      <c r="AC586" s="212"/>
      <c r="AD586" s="212"/>
      <c r="AE586" s="212"/>
      <c r="AF586" s="212"/>
      <c r="AG586" s="212" t="s">
        <v>425</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2" x14ac:dyDescent="0.2">
      <c r="A587" s="219"/>
      <c r="B587" s="220"/>
      <c r="C587" s="273" t="s">
        <v>473</v>
      </c>
      <c r="D587" s="264"/>
      <c r="E587" s="264"/>
      <c r="F587" s="264"/>
      <c r="G587" s="264"/>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226</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x14ac:dyDescent="0.2">
      <c r="A588" s="226" t="s">
        <v>200</v>
      </c>
      <c r="B588" s="227" t="s">
        <v>144</v>
      </c>
      <c r="C588" s="241" t="s">
        <v>145</v>
      </c>
      <c r="D588" s="228"/>
      <c r="E588" s="229"/>
      <c r="F588" s="230"/>
      <c r="G588" s="230">
        <f>SUMIF(AG589:AG627,"&lt;&gt;NOR",G589:G627)</f>
        <v>0</v>
      </c>
      <c r="H588" s="230"/>
      <c r="I588" s="230">
        <f>SUM(I589:I627)</f>
        <v>0</v>
      </c>
      <c r="J588" s="230"/>
      <c r="K588" s="230">
        <f>SUM(K589:K627)</f>
        <v>0</v>
      </c>
      <c r="L588" s="230"/>
      <c r="M588" s="230">
        <f>SUM(M589:M627)</f>
        <v>0</v>
      </c>
      <c r="N588" s="229"/>
      <c r="O588" s="229">
        <f>SUM(O589:O627)</f>
        <v>0.61</v>
      </c>
      <c r="P588" s="229"/>
      <c r="Q588" s="229">
        <f>SUM(Q589:Q627)</f>
        <v>0</v>
      </c>
      <c r="R588" s="230"/>
      <c r="S588" s="230"/>
      <c r="T588" s="231"/>
      <c r="U588" s="225"/>
      <c r="V588" s="225">
        <f>SUM(V589:V627)</f>
        <v>84.91</v>
      </c>
      <c r="W588" s="225"/>
      <c r="X588" s="225"/>
      <c r="Y588" s="225"/>
      <c r="AG588" t="s">
        <v>201</v>
      </c>
    </row>
    <row r="589" spans="1:60" outlineLevel="1" x14ac:dyDescent="0.2">
      <c r="A589" s="233">
        <v>76</v>
      </c>
      <c r="B589" s="234" t="s">
        <v>633</v>
      </c>
      <c r="C589" s="242" t="s">
        <v>634</v>
      </c>
      <c r="D589" s="235" t="s">
        <v>263</v>
      </c>
      <c r="E589" s="236">
        <v>71.92</v>
      </c>
      <c r="F589" s="237"/>
      <c r="G589" s="238">
        <f>ROUND(E589*F589,2)</f>
        <v>0</v>
      </c>
      <c r="H589" s="237"/>
      <c r="I589" s="238">
        <f>ROUND(E589*H589,2)</f>
        <v>0</v>
      </c>
      <c r="J589" s="237"/>
      <c r="K589" s="238">
        <f>ROUND(E589*J589,2)</f>
        <v>0</v>
      </c>
      <c r="L589" s="238">
        <v>21</v>
      </c>
      <c r="M589" s="238">
        <f>G589*(1+L589/100)</f>
        <v>0</v>
      </c>
      <c r="N589" s="236">
        <v>6.0000000000000002E-5</v>
      </c>
      <c r="O589" s="236">
        <f>ROUND(E589*N589,2)</f>
        <v>0</v>
      </c>
      <c r="P589" s="236">
        <v>0</v>
      </c>
      <c r="Q589" s="236">
        <f>ROUND(E589*P589,2)</f>
        <v>0</v>
      </c>
      <c r="R589" s="238" t="s">
        <v>416</v>
      </c>
      <c r="S589" s="238" t="s">
        <v>205</v>
      </c>
      <c r="T589" s="239" t="s">
        <v>222</v>
      </c>
      <c r="U589" s="223">
        <v>0.152</v>
      </c>
      <c r="V589" s="223">
        <f>ROUND(E589*U589,2)</f>
        <v>10.93</v>
      </c>
      <c r="W589" s="223"/>
      <c r="X589" s="223" t="s">
        <v>223</v>
      </c>
      <c r="Y589" s="223" t="s">
        <v>208</v>
      </c>
      <c r="Z589" s="212"/>
      <c r="AA589" s="212"/>
      <c r="AB589" s="212"/>
      <c r="AC589" s="212"/>
      <c r="AD589" s="212"/>
      <c r="AE589" s="212"/>
      <c r="AF589" s="212"/>
      <c r="AG589" s="212" t="s">
        <v>224</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2" x14ac:dyDescent="0.2">
      <c r="A590" s="219"/>
      <c r="B590" s="220"/>
      <c r="C590" s="265" t="s">
        <v>635</v>
      </c>
      <c r="D590" s="254"/>
      <c r="E590" s="254"/>
      <c r="F590" s="254"/>
      <c r="G590" s="254"/>
      <c r="H590" s="223"/>
      <c r="I590" s="223"/>
      <c r="J590" s="223"/>
      <c r="K590" s="223"/>
      <c r="L590" s="223"/>
      <c r="M590" s="223"/>
      <c r="N590" s="222"/>
      <c r="O590" s="222"/>
      <c r="P590" s="222"/>
      <c r="Q590" s="222"/>
      <c r="R590" s="223"/>
      <c r="S590" s="223"/>
      <c r="T590" s="223"/>
      <c r="U590" s="223"/>
      <c r="V590" s="223"/>
      <c r="W590" s="223"/>
      <c r="X590" s="223"/>
      <c r="Y590" s="223"/>
      <c r="Z590" s="212"/>
      <c r="AA590" s="212"/>
      <c r="AB590" s="212"/>
      <c r="AC590" s="212"/>
      <c r="AD590" s="212"/>
      <c r="AE590" s="212"/>
      <c r="AF590" s="212"/>
      <c r="AG590" s="212" t="s">
        <v>226</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2" x14ac:dyDescent="0.2">
      <c r="A591" s="219"/>
      <c r="B591" s="220"/>
      <c r="C591" s="266" t="s">
        <v>336</v>
      </c>
      <c r="D591" s="247"/>
      <c r="E591" s="248"/>
      <c r="F591" s="223"/>
      <c r="G591" s="223"/>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228</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66" t="s">
        <v>636</v>
      </c>
      <c r="D592" s="247"/>
      <c r="E592" s="248">
        <v>20.95</v>
      </c>
      <c r="F592" s="223"/>
      <c r="G592" s="223"/>
      <c r="H592" s="223"/>
      <c r="I592" s="223"/>
      <c r="J592" s="223"/>
      <c r="K592" s="223"/>
      <c r="L592" s="223"/>
      <c r="M592" s="223"/>
      <c r="N592" s="222"/>
      <c r="O592" s="222"/>
      <c r="P592" s="222"/>
      <c r="Q592" s="222"/>
      <c r="R592" s="223"/>
      <c r="S592" s="223"/>
      <c r="T592" s="223"/>
      <c r="U592" s="223"/>
      <c r="V592" s="223"/>
      <c r="W592" s="223"/>
      <c r="X592" s="223"/>
      <c r="Y592" s="223"/>
      <c r="Z592" s="212"/>
      <c r="AA592" s="212"/>
      <c r="AB592" s="212"/>
      <c r="AC592" s="212"/>
      <c r="AD592" s="212"/>
      <c r="AE592" s="212"/>
      <c r="AF592" s="212"/>
      <c r="AG592" s="212" t="s">
        <v>228</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66" t="s">
        <v>637</v>
      </c>
      <c r="D593" s="247"/>
      <c r="E593" s="248">
        <v>9</v>
      </c>
      <c r="F593" s="223"/>
      <c r="G593" s="223"/>
      <c r="H593" s="223"/>
      <c r="I593" s="223"/>
      <c r="J593" s="223"/>
      <c r="K593" s="223"/>
      <c r="L593" s="223"/>
      <c r="M593" s="223"/>
      <c r="N593" s="222"/>
      <c r="O593" s="222"/>
      <c r="P593" s="222"/>
      <c r="Q593" s="222"/>
      <c r="R593" s="223"/>
      <c r="S593" s="223"/>
      <c r="T593" s="223"/>
      <c r="U593" s="223"/>
      <c r="V593" s="223"/>
      <c r="W593" s="223"/>
      <c r="X593" s="223"/>
      <c r="Y593" s="223"/>
      <c r="Z593" s="212"/>
      <c r="AA593" s="212"/>
      <c r="AB593" s="212"/>
      <c r="AC593" s="212"/>
      <c r="AD593" s="212"/>
      <c r="AE593" s="212"/>
      <c r="AF593" s="212"/>
      <c r="AG593" s="212" t="s">
        <v>228</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66" t="s">
        <v>638</v>
      </c>
      <c r="D594" s="247"/>
      <c r="E594" s="248">
        <v>10.15</v>
      </c>
      <c r="F594" s="223"/>
      <c r="G594" s="223"/>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228</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ht="22.5" outlineLevel="3" x14ac:dyDescent="0.2">
      <c r="A595" s="219"/>
      <c r="B595" s="220"/>
      <c r="C595" s="266" t="s">
        <v>639</v>
      </c>
      <c r="D595" s="247"/>
      <c r="E595" s="248">
        <v>31.82</v>
      </c>
      <c r="F595" s="223"/>
      <c r="G595" s="223"/>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228</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33">
        <v>77</v>
      </c>
      <c r="B596" s="234" t="s">
        <v>640</v>
      </c>
      <c r="C596" s="242" t="s">
        <v>641</v>
      </c>
      <c r="D596" s="235" t="s">
        <v>220</v>
      </c>
      <c r="E596" s="236">
        <v>142.22</v>
      </c>
      <c r="F596" s="237"/>
      <c r="G596" s="238">
        <f>ROUND(E596*F596,2)</f>
        <v>0</v>
      </c>
      <c r="H596" s="237"/>
      <c r="I596" s="238">
        <f>ROUND(E596*H596,2)</f>
        <v>0</v>
      </c>
      <c r="J596" s="237"/>
      <c r="K596" s="238">
        <f>ROUND(E596*J596,2)</f>
        <v>0</v>
      </c>
      <c r="L596" s="238">
        <v>21</v>
      </c>
      <c r="M596" s="238">
        <f>G596*(1+L596/100)</f>
        <v>0</v>
      </c>
      <c r="N596" s="236">
        <v>0</v>
      </c>
      <c r="O596" s="236">
        <f>ROUND(E596*N596,2)</f>
        <v>0</v>
      </c>
      <c r="P596" s="236">
        <v>0</v>
      </c>
      <c r="Q596" s="236">
        <f>ROUND(E596*P596,2)</f>
        <v>0</v>
      </c>
      <c r="R596" s="238" t="s">
        <v>416</v>
      </c>
      <c r="S596" s="238" t="s">
        <v>205</v>
      </c>
      <c r="T596" s="239" t="s">
        <v>222</v>
      </c>
      <c r="U596" s="223">
        <v>1.6E-2</v>
      </c>
      <c r="V596" s="223">
        <f>ROUND(E596*U596,2)</f>
        <v>2.2799999999999998</v>
      </c>
      <c r="W596" s="223"/>
      <c r="X596" s="223" t="s">
        <v>223</v>
      </c>
      <c r="Y596" s="223" t="s">
        <v>208</v>
      </c>
      <c r="Z596" s="212"/>
      <c r="AA596" s="212"/>
      <c r="AB596" s="212"/>
      <c r="AC596" s="212"/>
      <c r="AD596" s="212"/>
      <c r="AE596" s="212"/>
      <c r="AF596" s="212"/>
      <c r="AG596" s="212" t="s">
        <v>224</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65" t="s">
        <v>642</v>
      </c>
      <c r="D597" s="254"/>
      <c r="E597" s="254"/>
      <c r="F597" s="254"/>
      <c r="G597" s="254"/>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226</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2" x14ac:dyDescent="0.2">
      <c r="A598" s="219"/>
      <c r="B598" s="220"/>
      <c r="C598" s="266" t="s">
        <v>336</v>
      </c>
      <c r="D598" s="247"/>
      <c r="E598" s="248"/>
      <c r="F598" s="223"/>
      <c r="G598" s="223"/>
      <c r="H598" s="223"/>
      <c r="I598" s="223"/>
      <c r="J598" s="223"/>
      <c r="K598" s="223"/>
      <c r="L598" s="223"/>
      <c r="M598" s="223"/>
      <c r="N598" s="222"/>
      <c r="O598" s="222"/>
      <c r="P598" s="222"/>
      <c r="Q598" s="222"/>
      <c r="R598" s="223"/>
      <c r="S598" s="223"/>
      <c r="T598" s="223"/>
      <c r="U598" s="223"/>
      <c r="V598" s="223"/>
      <c r="W598" s="223"/>
      <c r="X598" s="223"/>
      <c r="Y598" s="223"/>
      <c r="Z598" s="212"/>
      <c r="AA598" s="212"/>
      <c r="AB598" s="212"/>
      <c r="AC598" s="212"/>
      <c r="AD598" s="212"/>
      <c r="AE598" s="212"/>
      <c r="AF598" s="212"/>
      <c r="AG598" s="212" t="s">
        <v>228</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66" t="s">
        <v>295</v>
      </c>
      <c r="D599" s="247"/>
      <c r="E599" s="248">
        <v>53.38</v>
      </c>
      <c r="F599" s="223"/>
      <c r="G599" s="223"/>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228</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66" t="s">
        <v>276</v>
      </c>
      <c r="D600" s="247"/>
      <c r="E600" s="248">
        <v>6.53</v>
      </c>
      <c r="F600" s="223"/>
      <c r="G600" s="223"/>
      <c r="H600" s="223"/>
      <c r="I600" s="223"/>
      <c r="J600" s="223"/>
      <c r="K600" s="223"/>
      <c r="L600" s="223"/>
      <c r="M600" s="223"/>
      <c r="N600" s="222"/>
      <c r="O600" s="222"/>
      <c r="P600" s="222"/>
      <c r="Q600" s="222"/>
      <c r="R600" s="223"/>
      <c r="S600" s="223"/>
      <c r="T600" s="223"/>
      <c r="U600" s="223"/>
      <c r="V600" s="223"/>
      <c r="W600" s="223"/>
      <c r="X600" s="223"/>
      <c r="Y600" s="223"/>
      <c r="Z600" s="212"/>
      <c r="AA600" s="212"/>
      <c r="AB600" s="212"/>
      <c r="AC600" s="212"/>
      <c r="AD600" s="212"/>
      <c r="AE600" s="212"/>
      <c r="AF600" s="212"/>
      <c r="AG600" s="212" t="s">
        <v>228</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66" t="s">
        <v>292</v>
      </c>
      <c r="D601" s="247"/>
      <c r="E601" s="248">
        <v>8.4600000000000009</v>
      </c>
      <c r="F601" s="223"/>
      <c r="G601" s="223"/>
      <c r="H601" s="223"/>
      <c r="I601" s="223"/>
      <c r="J601" s="223"/>
      <c r="K601" s="223"/>
      <c r="L601" s="223"/>
      <c r="M601" s="223"/>
      <c r="N601" s="222"/>
      <c r="O601" s="222"/>
      <c r="P601" s="222"/>
      <c r="Q601" s="222"/>
      <c r="R601" s="223"/>
      <c r="S601" s="223"/>
      <c r="T601" s="223"/>
      <c r="U601" s="223"/>
      <c r="V601" s="223"/>
      <c r="W601" s="223"/>
      <c r="X601" s="223"/>
      <c r="Y601" s="223"/>
      <c r="Z601" s="212"/>
      <c r="AA601" s="212"/>
      <c r="AB601" s="212"/>
      <c r="AC601" s="212"/>
      <c r="AD601" s="212"/>
      <c r="AE601" s="212"/>
      <c r="AF601" s="212"/>
      <c r="AG601" s="212" t="s">
        <v>228</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66" t="s">
        <v>296</v>
      </c>
      <c r="D602" s="247"/>
      <c r="E602" s="248">
        <v>73.849999999999994</v>
      </c>
      <c r="F602" s="223"/>
      <c r="G602" s="223"/>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228</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33">
        <v>78</v>
      </c>
      <c r="B603" s="234" t="s">
        <v>643</v>
      </c>
      <c r="C603" s="242" t="s">
        <v>644</v>
      </c>
      <c r="D603" s="235" t="s">
        <v>220</v>
      </c>
      <c r="E603" s="236">
        <v>142.22</v>
      </c>
      <c r="F603" s="237"/>
      <c r="G603" s="238">
        <f>ROUND(E603*F603,2)</f>
        <v>0</v>
      </c>
      <c r="H603" s="237"/>
      <c r="I603" s="238">
        <f>ROUND(E603*H603,2)</f>
        <v>0</v>
      </c>
      <c r="J603" s="237"/>
      <c r="K603" s="238">
        <f>ROUND(E603*J603,2)</f>
        <v>0</v>
      </c>
      <c r="L603" s="238">
        <v>21</v>
      </c>
      <c r="M603" s="238">
        <f>G603*(1+L603/100)</f>
        <v>0</v>
      </c>
      <c r="N603" s="236">
        <v>0</v>
      </c>
      <c r="O603" s="236">
        <f>ROUND(E603*N603,2)</f>
        <v>0</v>
      </c>
      <c r="P603" s="236">
        <v>0</v>
      </c>
      <c r="Q603" s="236">
        <f>ROUND(E603*P603,2)</f>
        <v>0</v>
      </c>
      <c r="R603" s="238" t="s">
        <v>416</v>
      </c>
      <c r="S603" s="238" t="s">
        <v>205</v>
      </c>
      <c r="T603" s="239" t="s">
        <v>222</v>
      </c>
      <c r="U603" s="223">
        <v>4.5999999999999999E-2</v>
      </c>
      <c r="V603" s="223">
        <f>ROUND(E603*U603,2)</f>
        <v>6.54</v>
      </c>
      <c r="W603" s="223"/>
      <c r="X603" s="223" t="s">
        <v>223</v>
      </c>
      <c r="Y603" s="223" t="s">
        <v>208</v>
      </c>
      <c r="Z603" s="212"/>
      <c r="AA603" s="212"/>
      <c r="AB603" s="212"/>
      <c r="AC603" s="212"/>
      <c r="AD603" s="212"/>
      <c r="AE603" s="212"/>
      <c r="AF603" s="212"/>
      <c r="AG603" s="212" t="s">
        <v>224</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2" x14ac:dyDescent="0.2">
      <c r="A604" s="219"/>
      <c r="B604" s="220"/>
      <c r="C604" s="265" t="s">
        <v>642</v>
      </c>
      <c r="D604" s="254"/>
      <c r="E604" s="254"/>
      <c r="F604" s="254"/>
      <c r="G604" s="254"/>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226</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2" x14ac:dyDescent="0.2">
      <c r="A605" s="219"/>
      <c r="B605" s="220"/>
      <c r="C605" s="266" t="s">
        <v>336</v>
      </c>
      <c r="D605" s="247"/>
      <c r="E605" s="248"/>
      <c r="F605" s="223"/>
      <c r="G605" s="223"/>
      <c r="H605" s="223"/>
      <c r="I605" s="223"/>
      <c r="J605" s="223"/>
      <c r="K605" s="223"/>
      <c r="L605" s="223"/>
      <c r="M605" s="223"/>
      <c r="N605" s="222"/>
      <c r="O605" s="222"/>
      <c r="P605" s="222"/>
      <c r="Q605" s="222"/>
      <c r="R605" s="223"/>
      <c r="S605" s="223"/>
      <c r="T605" s="223"/>
      <c r="U605" s="223"/>
      <c r="V605" s="223"/>
      <c r="W605" s="223"/>
      <c r="X605" s="223"/>
      <c r="Y605" s="223"/>
      <c r="Z605" s="212"/>
      <c r="AA605" s="212"/>
      <c r="AB605" s="212"/>
      <c r="AC605" s="212"/>
      <c r="AD605" s="212"/>
      <c r="AE605" s="212"/>
      <c r="AF605" s="212"/>
      <c r="AG605" s="212" t="s">
        <v>228</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66" t="s">
        <v>295</v>
      </c>
      <c r="D606" s="247"/>
      <c r="E606" s="248">
        <v>53.38</v>
      </c>
      <c r="F606" s="223"/>
      <c r="G606" s="223"/>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228</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66" t="s">
        <v>276</v>
      </c>
      <c r="D607" s="247"/>
      <c r="E607" s="248">
        <v>6.53</v>
      </c>
      <c r="F607" s="223"/>
      <c r="G607" s="223"/>
      <c r="H607" s="223"/>
      <c r="I607" s="223"/>
      <c r="J607" s="223"/>
      <c r="K607" s="223"/>
      <c r="L607" s="223"/>
      <c r="M607" s="223"/>
      <c r="N607" s="222"/>
      <c r="O607" s="222"/>
      <c r="P607" s="222"/>
      <c r="Q607" s="222"/>
      <c r="R607" s="223"/>
      <c r="S607" s="223"/>
      <c r="T607" s="223"/>
      <c r="U607" s="223"/>
      <c r="V607" s="223"/>
      <c r="W607" s="223"/>
      <c r="X607" s="223"/>
      <c r="Y607" s="223"/>
      <c r="Z607" s="212"/>
      <c r="AA607" s="212"/>
      <c r="AB607" s="212"/>
      <c r="AC607" s="212"/>
      <c r="AD607" s="212"/>
      <c r="AE607" s="212"/>
      <c r="AF607" s="212"/>
      <c r="AG607" s="212" t="s">
        <v>228</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66" t="s">
        <v>292</v>
      </c>
      <c r="D608" s="247"/>
      <c r="E608" s="248">
        <v>8.4600000000000009</v>
      </c>
      <c r="F608" s="223"/>
      <c r="G608" s="223"/>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228</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66" t="s">
        <v>296</v>
      </c>
      <c r="D609" s="247"/>
      <c r="E609" s="248">
        <v>73.849999999999994</v>
      </c>
      <c r="F609" s="223"/>
      <c r="G609" s="223"/>
      <c r="H609" s="223"/>
      <c r="I609" s="223"/>
      <c r="J609" s="223"/>
      <c r="K609" s="223"/>
      <c r="L609" s="223"/>
      <c r="M609" s="223"/>
      <c r="N609" s="222"/>
      <c r="O609" s="222"/>
      <c r="P609" s="222"/>
      <c r="Q609" s="222"/>
      <c r="R609" s="223"/>
      <c r="S609" s="223"/>
      <c r="T609" s="223"/>
      <c r="U609" s="223"/>
      <c r="V609" s="223"/>
      <c r="W609" s="223"/>
      <c r="X609" s="223"/>
      <c r="Y609" s="223"/>
      <c r="Z609" s="212"/>
      <c r="AA609" s="212"/>
      <c r="AB609" s="212"/>
      <c r="AC609" s="212"/>
      <c r="AD609" s="212"/>
      <c r="AE609" s="212"/>
      <c r="AF609" s="212"/>
      <c r="AG609" s="212" t="s">
        <v>228</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33">
        <v>79</v>
      </c>
      <c r="B610" s="234" t="s">
        <v>645</v>
      </c>
      <c r="C610" s="242" t="s">
        <v>646</v>
      </c>
      <c r="D610" s="235" t="s">
        <v>220</v>
      </c>
      <c r="E610" s="236">
        <v>142.22</v>
      </c>
      <c r="F610" s="237"/>
      <c r="G610" s="238">
        <f>ROUND(E610*F610,2)</f>
        <v>0</v>
      </c>
      <c r="H610" s="237"/>
      <c r="I610" s="238">
        <f>ROUND(E610*H610,2)</f>
        <v>0</v>
      </c>
      <c r="J610" s="237"/>
      <c r="K610" s="238">
        <f>ROUND(E610*J610,2)</f>
        <v>0</v>
      </c>
      <c r="L610" s="238">
        <v>21</v>
      </c>
      <c r="M610" s="238">
        <f>G610*(1+L610/100)</f>
        <v>0</v>
      </c>
      <c r="N610" s="236">
        <v>2.5999999999999998E-4</v>
      </c>
      <c r="O610" s="236">
        <f>ROUND(E610*N610,2)</f>
        <v>0.04</v>
      </c>
      <c r="P610" s="236">
        <v>0</v>
      </c>
      <c r="Q610" s="236">
        <f>ROUND(E610*P610,2)</f>
        <v>0</v>
      </c>
      <c r="R610" s="238" t="s">
        <v>416</v>
      </c>
      <c r="S610" s="238" t="s">
        <v>205</v>
      </c>
      <c r="T610" s="239" t="s">
        <v>222</v>
      </c>
      <c r="U610" s="223">
        <v>0.38</v>
      </c>
      <c r="V610" s="223">
        <f>ROUND(E610*U610,2)</f>
        <v>54.04</v>
      </c>
      <c r="W610" s="223"/>
      <c r="X610" s="223" t="s">
        <v>223</v>
      </c>
      <c r="Y610" s="223" t="s">
        <v>208</v>
      </c>
      <c r="Z610" s="212"/>
      <c r="AA610" s="212"/>
      <c r="AB610" s="212"/>
      <c r="AC610" s="212"/>
      <c r="AD610" s="212"/>
      <c r="AE610" s="212"/>
      <c r="AF610" s="212"/>
      <c r="AG610" s="212" t="s">
        <v>224</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2" x14ac:dyDescent="0.2">
      <c r="A611" s="219"/>
      <c r="B611" s="220"/>
      <c r="C611" s="266" t="s">
        <v>336</v>
      </c>
      <c r="D611" s="247"/>
      <c r="E611" s="248"/>
      <c r="F611" s="223"/>
      <c r="G611" s="223"/>
      <c r="H611" s="223"/>
      <c r="I611" s="223"/>
      <c r="J611" s="223"/>
      <c r="K611" s="223"/>
      <c r="L611" s="223"/>
      <c r="M611" s="223"/>
      <c r="N611" s="222"/>
      <c r="O611" s="222"/>
      <c r="P611" s="222"/>
      <c r="Q611" s="222"/>
      <c r="R611" s="223"/>
      <c r="S611" s="223"/>
      <c r="T611" s="223"/>
      <c r="U611" s="223"/>
      <c r="V611" s="223"/>
      <c r="W611" s="223"/>
      <c r="X611" s="223"/>
      <c r="Y611" s="223"/>
      <c r="Z611" s="212"/>
      <c r="AA611" s="212"/>
      <c r="AB611" s="212"/>
      <c r="AC611" s="212"/>
      <c r="AD611" s="212"/>
      <c r="AE611" s="212"/>
      <c r="AF611" s="212"/>
      <c r="AG611" s="212" t="s">
        <v>228</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66" t="s">
        <v>295</v>
      </c>
      <c r="D612" s="247"/>
      <c r="E612" s="248">
        <v>53.38</v>
      </c>
      <c r="F612" s="223"/>
      <c r="G612" s="223"/>
      <c r="H612" s="223"/>
      <c r="I612" s="223"/>
      <c r="J612" s="223"/>
      <c r="K612" s="223"/>
      <c r="L612" s="223"/>
      <c r="M612" s="223"/>
      <c r="N612" s="222"/>
      <c r="O612" s="222"/>
      <c r="P612" s="222"/>
      <c r="Q612" s="222"/>
      <c r="R612" s="223"/>
      <c r="S612" s="223"/>
      <c r="T612" s="223"/>
      <c r="U612" s="223"/>
      <c r="V612" s="223"/>
      <c r="W612" s="223"/>
      <c r="X612" s="223"/>
      <c r="Y612" s="223"/>
      <c r="Z612" s="212"/>
      <c r="AA612" s="212"/>
      <c r="AB612" s="212"/>
      <c r="AC612" s="212"/>
      <c r="AD612" s="212"/>
      <c r="AE612" s="212"/>
      <c r="AF612" s="212"/>
      <c r="AG612" s="212" t="s">
        <v>228</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66" t="s">
        <v>276</v>
      </c>
      <c r="D613" s="247"/>
      <c r="E613" s="248">
        <v>6.53</v>
      </c>
      <c r="F613" s="223"/>
      <c r="G613" s="223"/>
      <c r="H613" s="223"/>
      <c r="I613" s="223"/>
      <c r="J613" s="223"/>
      <c r="K613" s="223"/>
      <c r="L613" s="223"/>
      <c r="M613" s="223"/>
      <c r="N613" s="222"/>
      <c r="O613" s="222"/>
      <c r="P613" s="222"/>
      <c r="Q613" s="222"/>
      <c r="R613" s="223"/>
      <c r="S613" s="223"/>
      <c r="T613" s="223"/>
      <c r="U613" s="223"/>
      <c r="V613" s="223"/>
      <c r="W613" s="223"/>
      <c r="X613" s="223"/>
      <c r="Y613" s="223"/>
      <c r="Z613" s="212"/>
      <c r="AA613" s="212"/>
      <c r="AB613" s="212"/>
      <c r="AC613" s="212"/>
      <c r="AD613" s="212"/>
      <c r="AE613" s="212"/>
      <c r="AF613" s="212"/>
      <c r="AG613" s="212" t="s">
        <v>228</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66" t="s">
        <v>292</v>
      </c>
      <c r="D614" s="247"/>
      <c r="E614" s="248">
        <v>8.4600000000000009</v>
      </c>
      <c r="F614" s="223"/>
      <c r="G614" s="223"/>
      <c r="H614" s="223"/>
      <c r="I614" s="223"/>
      <c r="J614" s="223"/>
      <c r="K614" s="223"/>
      <c r="L614" s="223"/>
      <c r="M614" s="223"/>
      <c r="N614" s="222"/>
      <c r="O614" s="222"/>
      <c r="P614" s="222"/>
      <c r="Q614" s="222"/>
      <c r="R614" s="223"/>
      <c r="S614" s="223"/>
      <c r="T614" s="223"/>
      <c r="U614" s="223"/>
      <c r="V614" s="223"/>
      <c r="W614" s="223"/>
      <c r="X614" s="223"/>
      <c r="Y614" s="223"/>
      <c r="Z614" s="212"/>
      <c r="AA614" s="212"/>
      <c r="AB614" s="212"/>
      <c r="AC614" s="212"/>
      <c r="AD614" s="212"/>
      <c r="AE614" s="212"/>
      <c r="AF614" s="212"/>
      <c r="AG614" s="212" t="s">
        <v>228</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66" t="s">
        <v>296</v>
      </c>
      <c r="D615" s="247"/>
      <c r="E615" s="248">
        <v>73.849999999999994</v>
      </c>
      <c r="F615" s="223"/>
      <c r="G615" s="223"/>
      <c r="H615" s="223"/>
      <c r="I615" s="223"/>
      <c r="J615" s="223"/>
      <c r="K615" s="223"/>
      <c r="L615" s="223"/>
      <c r="M615" s="223"/>
      <c r="N615" s="222"/>
      <c r="O615" s="222"/>
      <c r="P615" s="222"/>
      <c r="Q615" s="222"/>
      <c r="R615" s="223"/>
      <c r="S615" s="223"/>
      <c r="T615" s="223"/>
      <c r="U615" s="223"/>
      <c r="V615" s="223"/>
      <c r="W615" s="223"/>
      <c r="X615" s="223"/>
      <c r="Y615" s="223"/>
      <c r="Z615" s="212"/>
      <c r="AA615" s="212"/>
      <c r="AB615" s="212"/>
      <c r="AC615" s="212"/>
      <c r="AD615" s="212"/>
      <c r="AE615" s="212"/>
      <c r="AF615" s="212"/>
      <c r="AG615" s="212" t="s">
        <v>228</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
      <c r="A616" s="256">
        <v>80</v>
      </c>
      <c r="B616" s="257" t="s">
        <v>647</v>
      </c>
      <c r="C616" s="271" t="s">
        <v>648</v>
      </c>
      <c r="D616" s="258" t="s">
        <v>263</v>
      </c>
      <c r="E616" s="259">
        <v>142.22</v>
      </c>
      <c r="F616" s="260"/>
      <c r="G616" s="261">
        <f>ROUND(E616*F616,2)</f>
        <v>0</v>
      </c>
      <c r="H616" s="260"/>
      <c r="I616" s="261">
        <f>ROUND(E616*H616,2)</f>
        <v>0</v>
      </c>
      <c r="J616" s="260"/>
      <c r="K616" s="261">
        <f>ROUND(E616*J616,2)</f>
        <v>0</v>
      </c>
      <c r="L616" s="261">
        <v>21</v>
      </c>
      <c r="M616" s="261">
        <f>G616*(1+L616/100)</f>
        <v>0</v>
      </c>
      <c r="N616" s="259">
        <v>4.0000000000000003E-5</v>
      </c>
      <c r="O616" s="259">
        <f>ROUND(E616*N616,2)</f>
        <v>0.01</v>
      </c>
      <c r="P616" s="259">
        <v>0</v>
      </c>
      <c r="Q616" s="259">
        <f>ROUND(E616*P616,2)</f>
        <v>0</v>
      </c>
      <c r="R616" s="261" t="s">
        <v>416</v>
      </c>
      <c r="S616" s="261" t="s">
        <v>205</v>
      </c>
      <c r="T616" s="262" t="s">
        <v>222</v>
      </c>
      <c r="U616" s="223">
        <v>7.8200000000000006E-2</v>
      </c>
      <c r="V616" s="223">
        <f>ROUND(E616*U616,2)</f>
        <v>11.12</v>
      </c>
      <c r="W616" s="223"/>
      <c r="X616" s="223" t="s">
        <v>223</v>
      </c>
      <c r="Y616" s="223" t="s">
        <v>208</v>
      </c>
      <c r="Z616" s="212"/>
      <c r="AA616" s="212"/>
      <c r="AB616" s="212"/>
      <c r="AC616" s="212"/>
      <c r="AD616" s="212"/>
      <c r="AE616" s="212"/>
      <c r="AF616" s="212"/>
      <c r="AG616" s="212" t="s">
        <v>224</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33">
        <v>81</v>
      </c>
      <c r="B617" s="234" t="s">
        <v>649</v>
      </c>
      <c r="C617" s="242" t="s">
        <v>650</v>
      </c>
      <c r="D617" s="235" t="s">
        <v>651</v>
      </c>
      <c r="E617" s="236">
        <v>35.555</v>
      </c>
      <c r="F617" s="237"/>
      <c r="G617" s="238">
        <f>ROUND(E617*F617,2)</f>
        <v>0</v>
      </c>
      <c r="H617" s="237"/>
      <c r="I617" s="238">
        <f>ROUND(E617*H617,2)</f>
        <v>0</v>
      </c>
      <c r="J617" s="237"/>
      <c r="K617" s="238">
        <f>ROUND(E617*J617,2)</f>
        <v>0</v>
      </c>
      <c r="L617" s="238">
        <v>21</v>
      </c>
      <c r="M617" s="238">
        <f>G617*(1+L617/100)</f>
        <v>0</v>
      </c>
      <c r="N617" s="236">
        <v>9.5E-4</v>
      </c>
      <c r="O617" s="236">
        <f>ROUND(E617*N617,2)</f>
        <v>0.03</v>
      </c>
      <c r="P617" s="236">
        <v>0</v>
      </c>
      <c r="Q617" s="236">
        <f>ROUND(E617*P617,2)</f>
        <v>0</v>
      </c>
      <c r="R617" s="238" t="s">
        <v>466</v>
      </c>
      <c r="S617" s="238" t="s">
        <v>205</v>
      </c>
      <c r="T617" s="239" t="s">
        <v>222</v>
      </c>
      <c r="U617" s="223">
        <v>0</v>
      </c>
      <c r="V617" s="223">
        <f>ROUND(E617*U617,2)</f>
        <v>0</v>
      </c>
      <c r="W617" s="223"/>
      <c r="X617" s="223" t="s">
        <v>467</v>
      </c>
      <c r="Y617" s="223" t="s">
        <v>208</v>
      </c>
      <c r="Z617" s="212"/>
      <c r="AA617" s="212"/>
      <c r="AB617" s="212"/>
      <c r="AC617" s="212"/>
      <c r="AD617" s="212"/>
      <c r="AE617" s="212"/>
      <c r="AF617" s="212"/>
      <c r="AG617" s="212" t="s">
        <v>468</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2" x14ac:dyDescent="0.2">
      <c r="A618" s="219"/>
      <c r="B618" s="220"/>
      <c r="C618" s="266" t="s">
        <v>652</v>
      </c>
      <c r="D618" s="247"/>
      <c r="E618" s="248">
        <v>35.549999999999997</v>
      </c>
      <c r="F618" s="223"/>
      <c r="G618" s="223"/>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228</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ht="22.5" outlineLevel="1" x14ac:dyDescent="0.2">
      <c r="A619" s="233">
        <v>82</v>
      </c>
      <c r="B619" s="234" t="s">
        <v>653</v>
      </c>
      <c r="C619" s="242" t="s">
        <v>654</v>
      </c>
      <c r="D619" s="235" t="s">
        <v>220</v>
      </c>
      <c r="E619" s="236">
        <v>156.44200000000001</v>
      </c>
      <c r="F619" s="237"/>
      <c r="G619" s="238">
        <f>ROUND(E619*F619,2)</f>
        <v>0</v>
      </c>
      <c r="H619" s="237"/>
      <c r="I619" s="238">
        <f>ROUND(E619*H619,2)</f>
        <v>0</v>
      </c>
      <c r="J619" s="237"/>
      <c r="K619" s="238">
        <f>ROUND(E619*J619,2)</f>
        <v>0</v>
      </c>
      <c r="L619" s="238">
        <v>21</v>
      </c>
      <c r="M619" s="238">
        <f>G619*(1+L619/100)</f>
        <v>0</v>
      </c>
      <c r="N619" s="236">
        <v>3.3E-3</v>
      </c>
      <c r="O619" s="236">
        <f>ROUND(E619*N619,2)</f>
        <v>0.52</v>
      </c>
      <c r="P619" s="236">
        <v>0</v>
      </c>
      <c r="Q619" s="236">
        <f>ROUND(E619*P619,2)</f>
        <v>0</v>
      </c>
      <c r="R619" s="238" t="s">
        <v>466</v>
      </c>
      <c r="S619" s="238" t="s">
        <v>205</v>
      </c>
      <c r="T619" s="239" t="s">
        <v>222</v>
      </c>
      <c r="U619" s="223">
        <v>0</v>
      </c>
      <c r="V619" s="223">
        <f>ROUND(E619*U619,2)</f>
        <v>0</v>
      </c>
      <c r="W619" s="223"/>
      <c r="X619" s="223" t="s">
        <v>467</v>
      </c>
      <c r="Y619" s="223" t="s">
        <v>208</v>
      </c>
      <c r="Z619" s="212"/>
      <c r="AA619" s="212"/>
      <c r="AB619" s="212"/>
      <c r="AC619" s="212"/>
      <c r="AD619" s="212"/>
      <c r="AE619" s="212"/>
      <c r="AF619" s="212"/>
      <c r="AG619" s="212" t="s">
        <v>468</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2" x14ac:dyDescent="0.2">
      <c r="A620" s="219"/>
      <c r="B620" s="220"/>
      <c r="C620" s="243" t="s">
        <v>792</v>
      </c>
      <c r="D620" s="240"/>
      <c r="E620" s="240"/>
      <c r="F620" s="240"/>
      <c r="G620" s="240"/>
      <c r="H620" s="223"/>
      <c r="I620" s="223"/>
      <c r="J620" s="223"/>
      <c r="K620" s="223"/>
      <c r="L620" s="223"/>
      <c r="M620" s="223"/>
      <c r="N620" s="222"/>
      <c r="O620" s="222"/>
      <c r="P620" s="222"/>
      <c r="Q620" s="222"/>
      <c r="R620" s="223"/>
      <c r="S620" s="223"/>
      <c r="T620" s="223"/>
      <c r="U620" s="223"/>
      <c r="V620" s="223"/>
      <c r="W620" s="223"/>
      <c r="X620" s="223"/>
      <c r="Y620" s="223"/>
      <c r="Z620" s="212"/>
      <c r="AA620" s="212"/>
      <c r="AB620" s="212"/>
      <c r="AC620" s="212"/>
      <c r="AD620" s="212"/>
      <c r="AE620" s="212"/>
      <c r="AF620" s="212"/>
      <c r="AG620" s="212" t="s">
        <v>211</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67" t="s">
        <v>655</v>
      </c>
      <c r="D621" s="255"/>
      <c r="E621" s="255"/>
      <c r="F621" s="255"/>
      <c r="G621" s="255"/>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211</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67" t="s">
        <v>656</v>
      </c>
      <c r="D622" s="255"/>
      <c r="E622" s="255"/>
      <c r="F622" s="255"/>
      <c r="G622" s="255"/>
      <c r="H622" s="223"/>
      <c r="I622" s="223"/>
      <c r="J622" s="223"/>
      <c r="K622" s="223"/>
      <c r="L622" s="223"/>
      <c r="M622" s="223"/>
      <c r="N622" s="222"/>
      <c r="O622" s="222"/>
      <c r="P622" s="222"/>
      <c r="Q622" s="222"/>
      <c r="R622" s="223"/>
      <c r="S622" s="223"/>
      <c r="T622" s="223"/>
      <c r="U622" s="223"/>
      <c r="V622" s="223"/>
      <c r="W622" s="223"/>
      <c r="X622" s="223"/>
      <c r="Y622" s="223"/>
      <c r="Z622" s="212"/>
      <c r="AA622" s="212"/>
      <c r="AB622" s="212"/>
      <c r="AC622" s="212"/>
      <c r="AD622" s="212"/>
      <c r="AE622" s="212"/>
      <c r="AF622" s="212"/>
      <c r="AG622" s="212" t="s">
        <v>211</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2" x14ac:dyDescent="0.2">
      <c r="A623" s="219"/>
      <c r="B623" s="220"/>
      <c r="C623" s="266" t="s">
        <v>470</v>
      </c>
      <c r="D623" s="247"/>
      <c r="E623" s="248">
        <v>156.44</v>
      </c>
      <c r="F623" s="223"/>
      <c r="G623" s="223"/>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228</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33">
        <v>83</v>
      </c>
      <c r="B624" s="234" t="s">
        <v>657</v>
      </c>
      <c r="C624" s="242" t="s">
        <v>658</v>
      </c>
      <c r="D624" s="235" t="s">
        <v>263</v>
      </c>
      <c r="E624" s="236">
        <v>79.111999999999995</v>
      </c>
      <c r="F624" s="237"/>
      <c r="G624" s="238">
        <f>ROUND(E624*F624,2)</f>
        <v>0</v>
      </c>
      <c r="H624" s="237"/>
      <c r="I624" s="238">
        <f>ROUND(E624*H624,2)</f>
        <v>0</v>
      </c>
      <c r="J624" s="237"/>
      <c r="K624" s="238">
        <f>ROUND(E624*J624,2)</f>
        <v>0</v>
      </c>
      <c r="L624" s="238">
        <v>21</v>
      </c>
      <c r="M624" s="238">
        <f>G624*(1+L624/100)</f>
        <v>0</v>
      </c>
      <c r="N624" s="236">
        <v>1.7000000000000001E-4</v>
      </c>
      <c r="O624" s="236">
        <f>ROUND(E624*N624,2)</f>
        <v>0.01</v>
      </c>
      <c r="P624" s="236">
        <v>0</v>
      </c>
      <c r="Q624" s="236">
        <f>ROUND(E624*P624,2)</f>
        <v>0</v>
      </c>
      <c r="R624" s="238"/>
      <c r="S624" s="238" t="s">
        <v>267</v>
      </c>
      <c r="T624" s="239" t="s">
        <v>206</v>
      </c>
      <c r="U624" s="223">
        <v>0</v>
      </c>
      <c r="V624" s="223">
        <f>ROUND(E624*U624,2)</f>
        <v>0</v>
      </c>
      <c r="W624" s="223"/>
      <c r="X624" s="223" t="s">
        <v>467</v>
      </c>
      <c r="Y624" s="223" t="s">
        <v>208</v>
      </c>
      <c r="Z624" s="212"/>
      <c r="AA624" s="212"/>
      <c r="AB624" s="212"/>
      <c r="AC624" s="212"/>
      <c r="AD624" s="212"/>
      <c r="AE624" s="212"/>
      <c r="AF624" s="212"/>
      <c r="AG624" s="212" t="s">
        <v>468</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66" t="s">
        <v>659</v>
      </c>
      <c r="D625" s="247"/>
      <c r="E625" s="248">
        <v>79.11</v>
      </c>
      <c r="F625" s="223"/>
      <c r="G625" s="223"/>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228</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19">
        <v>84</v>
      </c>
      <c r="B626" s="220" t="s">
        <v>660</v>
      </c>
      <c r="C626" s="272" t="s">
        <v>661</v>
      </c>
      <c r="D626" s="221" t="s">
        <v>0</v>
      </c>
      <c r="E626" s="263"/>
      <c r="F626" s="224"/>
      <c r="G626" s="223">
        <f>ROUND(E626*F626,2)</f>
        <v>0</v>
      </c>
      <c r="H626" s="224"/>
      <c r="I626" s="223">
        <f>ROUND(E626*H626,2)</f>
        <v>0</v>
      </c>
      <c r="J626" s="224"/>
      <c r="K626" s="223">
        <f>ROUND(E626*J626,2)</f>
        <v>0</v>
      </c>
      <c r="L626" s="223">
        <v>21</v>
      </c>
      <c r="M626" s="223">
        <f>G626*(1+L626/100)</f>
        <v>0</v>
      </c>
      <c r="N626" s="222">
        <v>0</v>
      </c>
      <c r="O626" s="222">
        <f>ROUND(E626*N626,2)</f>
        <v>0</v>
      </c>
      <c r="P626" s="222">
        <v>0</v>
      </c>
      <c r="Q626" s="222">
        <f>ROUND(E626*P626,2)</f>
        <v>0</v>
      </c>
      <c r="R626" s="223" t="s">
        <v>416</v>
      </c>
      <c r="S626" s="223" t="s">
        <v>205</v>
      </c>
      <c r="T626" s="223" t="s">
        <v>222</v>
      </c>
      <c r="U626" s="223">
        <v>0</v>
      </c>
      <c r="V626" s="223">
        <f>ROUND(E626*U626,2)</f>
        <v>0</v>
      </c>
      <c r="W626" s="223"/>
      <c r="X626" s="223" t="s">
        <v>424</v>
      </c>
      <c r="Y626" s="223" t="s">
        <v>208</v>
      </c>
      <c r="Z626" s="212"/>
      <c r="AA626" s="212"/>
      <c r="AB626" s="212"/>
      <c r="AC626" s="212"/>
      <c r="AD626" s="212"/>
      <c r="AE626" s="212"/>
      <c r="AF626" s="212"/>
      <c r="AG626" s="212" t="s">
        <v>425</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2" x14ac:dyDescent="0.2">
      <c r="A627" s="219"/>
      <c r="B627" s="220"/>
      <c r="C627" s="273" t="s">
        <v>662</v>
      </c>
      <c r="D627" s="264"/>
      <c r="E627" s="264"/>
      <c r="F627" s="264"/>
      <c r="G627" s="264"/>
      <c r="H627" s="223"/>
      <c r="I627" s="223"/>
      <c r="J627" s="223"/>
      <c r="K627" s="223"/>
      <c r="L627" s="223"/>
      <c r="M627" s="223"/>
      <c r="N627" s="222"/>
      <c r="O627" s="222"/>
      <c r="P627" s="222"/>
      <c r="Q627" s="222"/>
      <c r="R627" s="223"/>
      <c r="S627" s="223"/>
      <c r="T627" s="223"/>
      <c r="U627" s="223"/>
      <c r="V627" s="223"/>
      <c r="W627" s="223"/>
      <c r="X627" s="223"/>
      <c r="Y627" s="223"/>
      <c r="Z627" s="212"/>
      <c r="AA627" s="212"/>
      <c r="AB627" s="212"/>
      <c r="AC627" s="212"/>
      <c r="AD627" s="212"/>
      <c r="AE627" s="212"/>
      <c r="AF627" s="212"/>
      <c r="AG627" s="212" t="s">
        <v>226</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x14ac:dyDescent="0.2">
      <c r="A628" s="226" t="s">
        <v>200</v>
      </c>
      <c r="B628" s="227" t="s">
        <v>146</v>
      </c>
      <c r="C628" s="241" t="s">
        <v>147</v>
      </c>
      <c r="D628" s="228"/>
      <c r="E628" s="229"/>
      <c r="F628" s="230"/>
      <c r="G628" s="230">
        <f>SUMIF(AG629:AG683,"&lt;&gt;NOR",G629:G683)</f>
        <v>0</v>
      </c>
      <c r="H628" s="230"/>
      <c r="I628" s="230">
        <f>SUM(I629:I683)</f>
        <v>0</v>
      </c>
      <c r="J628" s="230"/>
      <c r="K628" s="230">
        <f>SUM(K629:K683)</f>
        <v>0</v>
      </c>
      <c r="L628" s="230"/>
      <c r="M628" s="230">
        <f>SUM(M629:M683)</f>
        <v>0</v>
      </c>
      <c r="N628" s="229"/>
      <c r="O628" s="229">
        <f>SUM(O629:O683)</f>
        <v>3.7499999999999996</v>
      </c>
      <c r="P628" s="229"/>
      <c r="Q628" s="229">
        <f>SUM(Q629:Q683)</f>
        <v>0</v>
      </c>
      <c r="R628" s="230"/>
      <c r="S628" s="230"/>
      <c r="T628" s="231"/>
      <c r="U628" s="225"/>
      <c r="V628" s="225">
        <f>SUM(V629:V683)</f>
        <v>219.76000000000002</v>
      </c>
      <c r="W628" s="225"/>
      <c r="X628" s="225"/>
      <c r="Y628" s="225"/>
      <c r="AG628" t="s">
        <v>201</v>
      </c>
    </row>
    <row r="629" spans="1:60" outlineLevel="1" x14ac:dyDescent="0.2">
      <c r="A629" s="233">
        <v>85</v>
      </c>
      <c r="B629" s="234" t="s">
        <v>663</v>
      </c>
      <c r="C629" s="242" t="s">
        <v>664</v>
      </c>
      <c r="D629" s="235" t="s">
        <v>220</v>
      </c>
      <c r="E629" s="236">
        <v>165.14</v>
      </c>
      <c r="F629" s="237"/>
      <c r="G629" s="238">
        <f>ROUND(E629*F629,2)</f>
        <v>0</v>
      </c>
      <c r="H629" s="237"/>
      <c r="I629" s="238">
        <f>ROUND(E629*H629,2)</f>
        <v>0</v>
      </c>
      <c r="J629" s="237"/>
      <c r="K629" s="238">
        <f>ROUND(E629*J629,2)</f>
        <v>0</v>
      </c>
      <c r="L629" s="238">
        <v>21</v>
      </c>
      <c r="M629" s="238">
        <f>G629*(1+L629/100)</f>
        <v>0</v>
      </c>
      <c r="N629" s="236">
        <v>1.6000000000000001E-4</v>
      </c>
      <c r="O629" s="236">
        <f>ROUND(E629*N629,2)</f>
        <v>0.03</v>
      </c>
      <c r="P629" s="236">
        <v>0</v>
      </c>
      <c r="Q629" s="236">
        <f>ROUND(E629*P629,2)</f>
        <v>0</v>
      </c>
      <c r="R629" s="238" t="s">
        <v>579</v>
      </c>
      <c r="S629" s="238" t="s">
        <v>205</v>
      </c>
      <c r="T629" s="239" t="s">
        <v>222</v>
      </c>
      <c r="U629" s="223">
        <v>0.05</v>
      </c>
      <c r="V629" s="223">
        <f>ROUND(E629*U629,2)</f>
        <v>8.26</v>
      </c>
      <c r="W629" s="223"/>
      <c r="X629" s="223" t="s">
        <v>223</v>
      </c>
      <c r="Y629" s="223" t="s">
        <v>208</v>
      </c>
      <c r="Z629" s="212"/>
      <c r="AA629" s="212"/>
      <c r="AB629" s="212"/>
      <c r="AC629" s="212"/>
      <c r="AD629" s="212"/>
      <c r="AE629" s="212"/>
      <c r="AF629" s="212"/>
      <c r="AG629" s="212" t="s">
        <v>224</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43" t="s">
        <v>665</v>
      </c>
      <c r="D630" s="240"/>
      <c r="E630" s="240"/>
      <c r="F630" s="240"/>
      <c r="G630" s="240"/>
      <c r="H630" s="223"/>
      <c r="I630" s="223"/>
      <c r="J630" s="223"/>
      <c r="K630" s="223"/>
      <c r="L630" s="223"/>
      <c r="M630" s="223"/>
      <c r="N630" s="222"/>
      <c r="O630" s="222"/>
      <c r="P630" s="222"/>
      <c r="Q630" s="222"/>
      <c r="R630" s="223"/>
      <c r="S630" s="223"/>
      <c r="T630" s="223"/>
      <c r="U630" s="223"/>
      <c r="V630" s="223"/>
      <c r="W630" s="223"/>
      <c r="X630" s="223"/>
      <c r="Y630" s="223"/>
      <c r="Z630" s="212"/>
      <c r="AA630" s="212"/>
      <c r="AB630" s="212"/>
      <c r="AC630" s="212"/>
      <c r="AD630" s="212"/>
      <c r="AE630" s="212"/>
      <c r="AF630" s="212"/>
      <c r="AG630" s="212" t="s">
        <v>211</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2" x14ac:dyDescent="0.2">
      <c r="A631" s="219"/>
      <c r="B631" s="220"/>
      <c r="C631" s="266" t="s">
        <v>666</v>
      </c>
      <c r="D631" s="247"/>
      <c r="E631" s="248">
        <v>39.229999999999997</v>
      </c>
      <c r="F631" s="223"/>
      <c r="G631" s="223"/>
      <c r="H631" s="223"/>
      <c r="I631" s="223"/>
      <c r="J631" s="223"/>
      <c r="K631" s="223"/>
      <c r="L631" s="223"/>
      <c r="M631" s="223"/>
      <c r="N631" s="222"/>
      <c r="O631" s="222"/>
      <c r="P631" s="222"/>
      <c r="Q631" s="222"/>
      <c r="R631" s="223"/>
      <c r="S631" s="223"/>
      <c r="T631" s="223"/>
      <c r="U631" s="223"/>
      <c r="V631" s="223"/>
      <c r="W631" s="223"/>
      <c r="X631" s="223"/>
      <c r="Y631" s="223"/>
      <c r="Z631" s="212"/>
      <c r="AA631" s="212"/>
      <c r="AB631" s="212"/>
      <c r="AC631" s="212"/>
      <c r="AD631" s="212"/>
      <c r="AE631" s="212"/>
      <c r="AF631" s="212"/>
      <c r="AG631" s="212" t="s">
        <v>228</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66" t="s">
        <v>667</v>
      </c>
      <c r="D632" s="247"/>
      <c r="E632" s="248">
        <v>5.59</v>
      </c>
      <c r="F632" s="223"/>
      <c r="G632" s="223"/>
      <c r="H632" s="223"/>
      <c r="I632" s="223"/>
      <c r="J632" s="223"/>
      <c r="K632" s="223"/>
      <c r="L632" s="223"/>
      <c r="M632" s="223"/>
      <c r="N632" s="222"/>
      <c r="O632" s="222"/>
      <c r="P632" s="222"/>
      <c r="Q632" s="222"/>
      <c r="R632" s="223"/>
      <c r="S632" s="223"/>
      <c r="T632" s="223"/>
      <c r="U632" s="223"/>
      <c r="V632" s="223"/>
      <c r="W632" s="223"/>
      <c r="X632" s="223"/>
      <c r="Y632" s="223"/>
      <c r="Z632" s="212"/>
      <c r="AA632" s="212"/>
      <c r="AB632" s="212"/>
      <c r="AC632" s="212"/>
      <c r="AD632" s="212"/>
      <c r="AE632" s="212"/>
      <c r="AF632" s="212"/>
      <c r="AG632" s="212" t="s">
        <v>228</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ht="22.5" outlineLevel="3" x14ac:dyDescent="0.2">
      <c r="A633" s="219"/>
      <c r="B633" s="220"/>
      <c r="C633" s="266" t="s">
        <v>668</v>
      </c>
      <c r="D633" s="247"/>
      <c r="E633" s="248">
        <v>48.16</v>
      </c>
      <c r="F633" s="223"/>
      <c r="G633" s="223"/>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228</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66" t="s">
        <v>669</v>
      </c>
      <c r="D634" s="247"/>
      <c r="E634" s="248">
        <v>41.55</v>
      </c>
      <c r="F634" s="223"/>
      <c r="G634" s="223"/>
      <c r="H634" s="223"/>
      <c r="I634" s="223"/>
      <c r="J634" s="223"/>
      <c r="K634" s="223"/>
      <c r="L634" s="223"/>
      <c r="M634" s="223"/>
      <c r="N634" s="222"/>
      <c r="O634" s="222"/>
      <c r="P634" s="222"/>
      <c r="Q634" s="222"/>
      <c r="R634" s="223"/>
      <c r="S634" s="223"/>
      <c r="T634" s="223"/>
      <c r="U634" s="223"/>
      <c r="V634" s="223"/>
      <c r="W634" s="223"/>
      <c r="X634" s="223"/>
      <c r="Y634" s="223"/>
      <c r="Z634" s="212"/>
      <c r="AA634" s="212"/>
      <c r="AB634" s="212"/>
      <c r="AC634" s="212"/>
      <c r="AD634" s="212"/>
      <c r="AE634" s="212"/>
      <c r="AF634" s="212"/>
      <c r="AG634" s="212" t="s">
        <v>228</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66" t="s">
        <v>670</v>
      </c>
      <c r="D635" s="247"/>
      <c r="E635" s="248">
        <v>10.86</v>
      </c>
      <c r="F635" s="223"/>
      <c r="G635" s="223"/>
      <c r="H635" s="223"/>
      <c r="I635" s="223"/>
      <c r="J635" s="223"/>
      <c r="K635" s="223"/>
      <c r="L635" s="223"/>
      <c r="M635" s="223"/>
      <c r="N635" s="222"/>
      <c r="O635" s="222"/>
      <c r="P635" s="222"/>
      <c r="Q635" s="222"/>
      <c r="R635" s="223"/>
      <c r="S635" s="223"/>
      <c r="T635" s="223"/>
      <c r="U635" s="223"/>
      <c r="V635" s="223"/>
      <c r="W635" s="223"/>
      <c r="X635" s="223"/>
      <c r="Y635" s="223"/>
      <c r="Z635" s="212"/>
      <c r="AA635" s="212"/>
      <c r="AB635" s="212"/>
      <c r="AC635" s="212"/>
      <c r="AD635" s="212"/>
      <c r="AE635" s="212"/>
      <c r="AF635" s="212"/>
      <c r="AG635" s="212" t="s">
        <v>228</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66" t="s">
        <v>412</v>
      </c>
      <c r="D636" s="247"/>
      <c r="E636" s="248">
        <v>1.18</v>
      </c>
      <c r="F636" s="223"/>
      <c r="G636" s="223"/>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228</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66" t="s">
        <v>330</v>
      </c>
      <c r="D637" s="247"/>
      <c r="E637" s="248">
        <v>9.01</v>
      </c>
      <c r="F637" s="223"/>
      <c r="G637" s="223"/>
      <c r="H637" s="223"/>
      <c r="I637" s="223"/>
      <c r="J637" s="223"/>
      <c r="K637" s="223"/>
      <c r="L637" s="223"/>
      <c r="M637" s="223"/>
      <c r="N637" s="222"/>
      <c r="O637" s="222"/>
      <c r="P637" s="222"/>
      <c r="Q637" s="222"/>
      <c r="R637" s="223"/>
      <c r="S637" s="223"/>
      <c r="T637" s="223"/>
      <c r="U637" s="223"/>
      <c r="V637" s="223"/>
      <c r="W637" s="223"/>
      <c r="X637" s="223"/>
      <c r="Y637" s="223"/>
      <c r="Z637" s="212"/>
      <c r="AA637" s="212"/>
      <c r="AB637" s="212"/>
      <c r="AC637" s="212"/>
      <c r="AD637" s="212"/>
      <c r="AE637" s="212"/>
      <c r="AF637" s="212"/>
      <c r="AG637" s="212" t="s">
        <v>228</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66" t="s">
        <v>331</v>
      </c>
      <c r="D638" s="247"/>
      <c r="E638" s="248">
        <v>9.57</v>
      </c>
      <c r="F638" s="223"/>
      <c r="G638" s="223"/>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228</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ht="22.5" outlineLevel="1" x14ac:dyDescent="0.2">
      <c r="A639" s="256">
        <v>86</v>
      </c>
      <c r="B639" s="257" t="s">
        <v>671</v>
      </c>
      <c r="C639" s="271" t="s">
        <v>672</v>
      </c>
      <c r="D639" s="258" t="s">
        <v>404</v>
      </c>
      <c r="E639" s="259">
        <v>8</v>
      </c>
      <c r="F639" s="260"/>
      <c r="G639" s="261">
        <f>ROUND(E639*F639,2)</f>
        <v>0</v>
      </c>
      <c r="H639" s="260"/>
      <c r="I639" s="261">
        <f>ROUND(E639*H639,2)</f>
        <v>0</v>
      </c>
      <c r="J639" s="260"/>
      <c r="K639" s="261">
        <f>ROUND(E639*J639,2)</f>
        <v>0</v>
      </c>
      <c r="L639" s="261">
        <v>21</v>
      </c>
      <c r="M639" s="261">
        <f>G639*(1+L639/100)</f>
        <v>0</v>
      </c>
      <c r="N639" s="259">
        <v>0</v>
      </c>
      <c r="O639" s="259">
        <f>ROUND(E639*N639,2)</f>
        <v>0</v>
      </c>
      <c r="P639" s="259">
        <v>0</v>
      </c>
      <c r="Q639" s="259">
        <f>ROUND(E639*P639,2)</f>
        <v>0</v>
      </c>
      <c r="R639" s="261" t="s">
        <v>579</v>
      </c>
      <c r="S639" s="261" t="s">
        <v>205</v>
      </c>
      <c r="T639" s="262" t="s">
        <v>222</v>
      </c>
      <c r="U639" s="223">
        <v>0.1</v>
      </c>
      <c r="V639" s="223">
        <f>ROUND(E639*U639,2)</f>
        <v>0.8</v>
      </c>
      <c r="W639" s="223"/>
      <c r="X639" s="223" t="s">
        <v>223</v>
      </c>
      <c r="Y639" s="223" t="s">
        <v>208</v>
      </c>
      <c r="Z639" s="212"/>
      <c r="AA639" s="212"/>
      <c r="AB639" s="212"/>
      <c r="AC639" s="212"/>
      <c r="AD639" s="212"/>
      <c r="AE639" s="212"/>
      <c r="AF639" s="212"/>
      <c r="AG639" s="212" t="s">
        <v>224</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ht="22.5" outlineLevel="1" x14ac:dyDescent="0.2">
      <c r="A640" s="256">
        <v>87</v>
      </c>
      <c r="B640" s="257" t="s">
        <v>673</v>
      </c>
      <c r="C640" s="271" t="s">
        <v>674</v>
      </c>
      <c r="D640" s="258" t="s">
        <v>404</v>
      </c>
      <c r="E640" s="259">
        <v>18</v>
      </c>
      <c r="F640" s="260"/>
      <c r="G640" s="261">
        <f>ROUND(E640*F640,2)</f>
        <v>0</v>
      </c>
      <c r="H640" s="260"/>
      <c r="I640" s="261">
        <f>ROUND(E640*H640,2)</f>
        <v>0</v>
      </c>
      <c r="J640" s="260"/>
      <c r="K640" s="261">
        <f>ROUND(E640*J640,2)</f>
        <v>0</v>
      </c>
      <c r="L640" s="261">
        <v>21</v>
      </c>
      <c r="M640" s="261">
        <f>G640*(1+L640/100)</f>
        <v>0</v>
      </c>
      <c r="N640" s="259">
        <v>0</v>
      </c>
      <c r="O640" s="259">
        <f>ROUND(E640*N640,2)</f>
        <v>0</v>
      </c>
      <c r="P640" s="259">
        <v>0</v>
      </c>
      <c r="Q640" s="259">
        <f>ROUND(E640*P640,2)</f>
        <v>0</v>
      </c>
      <c r="R640" s="261" t="s">
        <v>579</v>
      </c>
      <c r="S640" s="261" t="s">
        <v>205</v>
      </c>
      <c r="T640" s="262" t="s">
        <v>222</v>
      </c>
      <c r="U640" s="223">
        <v>0.11</v>
      </c>
      <c r="V640" s="223">
        <f>ROUND(E640*U640,2)</f>
        <v>1.98</v>
      </c>
      <c r="W640" s="223"/>
      <c r="X640" s="223" t="s">
        <v>223</v>
      </c>
      <c r="Y640" s="223" t="s">
        <v>208</v>
      </c>
      <c r="Z640" s="212"/>
      <c r="AA640" s="212"/>
      <c r="AB640" s="212"/>
      <c r="AC640" s="212"/>
      <c r="AD640" s="212"/>
      <c r="AE640" s="212"/>
      <c r="AF640" s="212"/>
      <c r="AG640" s="212" t="s">
        <v>224</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ht="22.5" outlineLevel="1" x14ac:dyDescent="0.2">
      <c r="A641" s="233">
        <v>88</v>
      </c>
      <c r="B641" s="234" t="s">
        <v>675</v>
      </c>
      <c r="C641" s="242" t="s">
        <v>676</v>
      </c>
      <c r="D641" s="235" t="s">
        <v>220</v>
      </c>
      <c r="E641" s="236">
        <v>97.224500000000006</v>
      </c>
      <c r="F641" s="237"/>
      <c r="G641" s="238">
        <f>ROUND(E641*F641,2)</f>
        <v>0</v>
      </c>
      <c r="H641" s="237"/>
      <c r="I641" s="238">
        <f>ROUND(E641*H641,2)</f>
        <v>0</v>
      </c>
      <c r="J641" s="237"/>
      <c r="K641" s="238">
        <f>ROUND(E641*J641,2)</f>
        <v>0</v>
      </c>
      <c r="L641" s="238">
        <v>21</v>
      </c>
      <c r="M641" s="238">
        <f>G641*(1+L641/100)</f>
        <v>0</v>
      </c>
      <c r="N641" s="236">
        <v>5.0299999999999997E-3</v>
      </c>
      <c r="O641" s="236">
        <f>ROUND(E641*N641,2)</f>
        <v>0.49</v>
      </c>
      <c r="P641" s="236">
        <v>0</v>
      </c>
      <c r="Q641" s="236">
        <f>ROUND(E641*P641,2)</f>
        <v>0</v>
      </c>
      <c r="R641" s="238" t="s">
        <v>579</v>
      </c>
      <c r="S641" s="238" t="s">
        <v>205</v>
      </c>
      <c r="T641" s="239" t="s">
        <v>222</v>
      </c>
      <c r="U641" s="223">
        <v>1.0746</v>
      </c>
      <c r="V641" s="223">
        <f>ROUND(E641*U641,2)</f>
        <v>104.48</v>
      </c>
      <c r="W641" s="223"/>
      <c r="X641" s="223" t="s">
        <v>223</v>
      </c>
      <c r="Y641" s="223" t="s">
        <v>208</v>
      </c>
      <c r="Z641" s="212"/>
      <c r="AA641" s="212"/>
      <c r="AB641" s="212"/>
      <c r="AC641" s="212"/>
      <c r="AD641" s="212"/>
      <c r="AE641" s="212"/>
      <c r="AF641" s="212"/>
      <c r="AG641" s="212" t="s">
        <v>224</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2" x14ac:dyDescent="0.2">
      <c r="A642" s="219"/>
      <c r="B642" s="220"/>
      <c r="C642" s="266" t="s">
        <v>666</v>
      </c>
      <c r="D642" s="247"/>
      <c r="E642" s="248">
        <v>39.229999999999997</v>
      </c>
      <c r="F642" s="223"/>
      <c r="G642" s="223"/>
      <c r="H642" s="223"/>
      <c r="I642" s="223"/>
      <c r="J642" s="223"/>
      <c r="K642" s="223"/>
      <c r="L642" s="223"/>
      <c r="M642" s="223"/>
      <c r="N642" s="222"/>
      <c r="O642" s="222"/>
      <c r="P642" s="222"/>
      <c r="Q642" s="222"/>
      <c r="R642" s="223"/>
      <c r="S642" s="223"/>
      <c r="T642" s="223"/>
      <c r="U642" s="223"/>
      <c r="V642" s="223"/>
      <c r="W642" s="223"/>
      <c r="X642" s="223"/>
      <c r="Y642" s="223"/>
      <c r="Z642" s="212"/>
      <c r="AA642" s="212"/>
      <c r="AB642" s="212"/>
      <c r="AC642" s="212"/>
      <c r="AD642" s="212"/>
      <c r="AE642" s="212"/>
      <c r="AF642" s="212"/>
      <c r="AG642" s="212" t="s">
        <v>228</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3" x14ac:dyDescent="0.2">
      <c r="A643" s="219"/>
      <c r="B643" s="220"/>
      <c r="C643" s="266" t="s">
        <v>667</v>
      </c>
      <c r="D643" s="247"/>
      <c r="E643" s="248">
        <v>5.59</v>
      </c>
      <c r="F643" s="223"/>
      <c r="G643" s="223"/>
      <c r="H643" s="223"/>
      <c r="I643" s="223"/>
      <c r="J643" s="223"/>
      <c r="K643" s="223"/>
      <c r="L643" s="223"/>
      <c r="M643" s="223"/>
      <c r="N643" s="222"/>
      <c r="O643" s="222"/>
      <c r="P643" s="222"/>
      <c r="Q643" s="222"/>
      <c r="R643" s="223"/>
      <c r="S643" s="223"/>
      <c r="T643" s="223"/>
      <c r="U643" s="223"/>
      <c r="V643" s="223"/>
      <c r="W643" s="223"/>
      <c r="X643" s="223"/>
      <c r="Y643" s="223"/>
      <c r="Z643" s="212"/>
      <c r="AA643" s="212"/>
      <c r="AB643" s="212"/>
      <c r="AC643" s="212"/>
      <c r="AD643" s="212"/>
      <c r="AE643" s="212"/>
      <c r="AF643" s="212"/>
      <c r="AG643" s="212" t="s">
        <v>228</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3" x14ac:dyDescent="0.2">
      <c r="A644" s="219"/>
      <c r="B644" s="220"/>
      <c r="C644" s="266" t="s">
        <v>669</v>
      </c>
      <c r="D644" s="247"/>
      <c r="E644" s="248">
        <v>41.55</v>
      </c>
      <c r="F644" s="223"/>
      <c r="G644" s="223"/>
      <c r="H644" s="223"/>
      <c r="I644" s="223"/>
      <c r="J644" s="223"/>
      <c r="K644" s="223"/>
      <c r="L644" s="223"/>
      <c r="M644" s="223"/>
      <c r="N644" s="222"/>
      <c r="O644" s="222"/>
      <c r="P644" s="222"/>
      <c r="Q644" s="222"/>
      <c r="R644" s="223"/>
      <c r="S644" s="223"/>
      <c r="T644" s="223"/>
      <c r="U644" s="223"/>
      <c r="V644" s="223"/>
      <c r="W644" s="223"/>
      <c r="X644" s="223"/>
      <c r="Y644" s="223"/>
      <c r="Z644" s="212"/>
      <c r="AA644" s="212"/>
      <c r="AB644" s="212"/>
      <c r="AC644" s="212"/>
      <c r="AD644" s="212"/>
      <c r="AE644" s="212"/>
      <c r="AF644" s="212"/>
      <c r="AG644" s="212" t="s">
        <v>228</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
      <c r="A645" s="219"/>
      <c r="B645" s="220"/>
      <c r="C645" s="266" t="s">
        <v>670</v>
      </c>
      <c r="D645" s="247"/>
      <c r="E645" s="248">
        <v>10.86</v>
      </c>
      <c r="F645" s="223"/>
      <c r="G645" s="223"/>
      <c r="H645" s="223"/>
      <c r="I645" s="223"/>
      <c r="J645" s="223"/>
      <c r="K645" s="223"/>
      <c r="L645" s="223"/>
      <c r="M645" s="223"/>
      <c r="N645" s="222"/>
      <c r="O645" s="222"/>
      <c r="P645" s="222"/>
      <c r="Q645" s="222"/>
      <c r="R645" s="223"/>
      <c r="S645" s="223"/>
      <c r="T645" s="223"/>
      <c r="U645" s="223"/>
      <c r="V645" s="223"/>
      <c r="W645" s="223"/>
      <c r="X645" s="223"/>
      <c r="Y645" s="223"/>
      <c r="Z645" s="212"/>
      <c r="AA645" s="212"/>
      <c r="AB645" s="212"/>
      <c r="AC645" s="212"/>
      <c r="AD645" s="212"/>
      <c r="AE645" s="212"/>
      <c r="AF645" s="212"/>
      <c r="AG645" s="212" t="s">
        <v>228</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ht="22.5" outlineLevel="1" x14ac:dyDescent="0.2">
      <c r="A646" s="233">
        <v>89</v>
      </c>
      <c r="B646" s="234" t="s">
        <v>677</v>
      </c>
      <c r="C646" s="242" t="s">
        <v>678</v>
      </c>
      <c r="D646" s="235" t="s">
        <v>220</v>
      </c>
      <c r="E646" s="236">
        <v>67.915499999999994</v>
      </c>
      <c r="F646" s="237"/>
      <c r="G646" s="238">
        <f>ROUND(E646*F646,2)</f>
        <v>0</v>
      </c>
      <c r="H646" s="237"/>
      <c r="I646" s="238">
        <f>ROUND(E646*H646,2)</f>
        <v>0</v>
      </c>
      <c r="J646" s="237"/>
      <c r="K646" s="238">
        <f>ROUND(E646*J646,2)</f>
        <v>0</v>
      </c>
      <c r="L646" s="238">
        <v>21</v>
      </c>
      <c r="M646" s="238">
        <f>G646*(1+L646/100)</f>
        <v>0</v>
      </c>
      <c r="N646" s="236">
        <v>5.0299999999999997E-3</v>
      </c>
      <c r="O646" s="236">
        <f>ROUND(E646*N646,2)</f>
        <v>0.34</v>
      </c>
      <c r="P646" s="236">
        <v>0</v>
      </c>
      <c r="Q646" s="236">
        <f>ROUND(E646*P646,2)</f>
        <v>0</v>
      </c>
      <c r="R646" s="238" t="s">
        <v>579</v>
      </c>
      <c r="S646" s="238" t="s">
        <v>205</v>
      </c>
      <c r="T646" s="239" t="s">
        <v>222</v>
      </c>
      <c r="U646" s="223">
        <v>1.448</v>
      </c>
      <c r="V646" s="223">
        <f>ROUND(E646*U646,2)</f>
        <v>98.34</v>
      </c>
      <c r="W646" s="223"/>
      <c r="X646" s="223" t="s">
        <v>223</v>
      </c>
      <c r="Y646" s="223" t="s">
        <v>208</v>
      </c>
      <c r="Z646" s="212"/>
      <c r="AA646" s="212"/>
      <c r="AB646" s="212"/>
      <c r="AC646" s="212"/>
      <c r="AD646" s="212"/>
      <c r="AE646" s="212"/>
      <c r="AF646" s="212"/>
      <c r="AG646" s="212" t="s">
        <v>224</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ht="22.5" outlineLevel="2" x14ac:dyDescent="0.2">
      <c r="A647" s="219"/>
      <c r="B647" s="220"/>
      <c r="C647" s="266" t="s">
        <v>668</v>
      </c>
      <c r="D647" s="247"/>
      <c r="E647" s="248">
        <v>48.16</v>
      </c>
      <c r="F647" s="223"/>
      <c r="G647" s="223"/>
      <c r="H647" s="223"/>
      <c r="I647" s="223"/>
      <c r="J647" s="223"/>
      <c r="K647" s="223"/>
      <c r="L647" s="223"/>
      <c r="M647" s="223"/>
      <c r="N647" s="222"/>
      <c r="O647" s="222"/>
      <c r="P647" s="222"/>
      <c r="Q647" s="222"/>
      <c r="R647" s="223"/>
      <c r="S647" s="223"/>
      <c r="T647" s="223"/>
      <c r="U647" s="223"/>
      <c r="V647" s="223"/>
      <c r="W647" s="223"/>
      <c r="X647" s="223"/>
      <c r="Y647" s="223"/>
      <c r="Z647" s="212"/>
      <c r="AA647" s="212"/>
      <c r="AB647" s="212"/>
      <c r="AC647" s="212"/>
      <c r="AD647" s="212"/>
      <c r="AE647" s="212"/>
      <c r="AF647" s="212"/>
      <c r="AG647" s="212" t="s">
        <v>228</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66" t="s">
        <v>412</v>
      </c>
      <c r="D648" s="247"/>
      <c r="E648" s="248">
        <v>1.18</v>
      </c>
      <c r="F648" s="223"/>
      <c r="G648" s="223"/>
      <c r="H648" s="223"/>
      <c r="I648" s="223"/>
      <c r="J648" s="223"/>
      <c r="K648" s="223"/>
      <c r="L648" s="223"/>
      <c r="M648" s="223"/>
      <c r="N648" s="222"/>
      <c r="O648" s="222"/>
      <c r="P648" s="222"/>
      <c r="Q648" s="222"/>
      <c r="R648" s="223"/>
      <c r="S648" s="223"/>
      <c r="T648" s="223"/>
      <c r="U648" s="223"/>
      <c r="V648" s="223"/>
      <c r="W648" s="223"/>
      <c r="X648" s="223"/>
      <c r="Y648" s="223"/>
      <c r="Z648" s="212"/>
      <c r="AA648" s="212"/>
      <c r="AB648" s="212"/>
      <c r="AC648" s="212"/>
      <c r="AD648" s="212"/>
      <c r="AE648" s="212"/>
      <c r="AF648" s="212"/>
      <c r="AG648" s="212" t="s">
        <v>228</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66" t="s">
        <v>330</v>
      </c>
      <c r="D649" s="247"/>
      <c r="E649" s="248">
        <v>9.01</v>
      </c>
      <c r="F649" s="223"/>
      <c r="G649" s="223"/>
      <c r="H649" s="223"/>
      <c r="I649" s="223"/>
      <c r="J649" s="223"/>
      <c r="K649" s="223"/>
      <c r="L649" s="223"/>
      <c r="M649" s="223"/>
      <c r="N649" s="222"/>
      <c r="O649" s="222"/>
      <c r="P649" s="222"/>
      <c r="Q649" s="222"/>
      <c r="R649" s="223"/>
      <c r="S649" s="223"/>
      <c r="T649" s="223"/>
      <c r="U649" s="223"/>
      <c r="V649" s="223"/>
      <c r="W649" s="223"/>
      <c r="X649" s="223"/>
      <c r="Y649" s="223"/>
      <c r="Z649" s="212"/>
      <c r="AA649" s="212"/>
      <c r="AB649" s="212"/>
      <c r="AC649" s="212"/>
      <c r="AD649" s="212"/>
      <c r="AE649" s="212"/>
      <c r="AF649" s="212"/>
      <c r="AG649" s="212" t="s">
        <v>228</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66" t="s">
        <v>331</v>
      </c>
      <c r="D650" s="247"/>
      <c r="E650" s="248">
        <v>9.57</v>
      </c>
      <c r="F650" s="223"/>
      <c r="G650" s="223"/>
      <c r="H650" s="223"/>
      <c r="I650" s="223"/>
      <c r="J650" s="223"/>
      <c r="K650" s="223"/>
      <c r="L650" s="223"/>
      <c r="M650" s="223"/>
      <c r="N650" s="222"/>
      <c r="O650" s="222"/>
      <c r="P650" s="222"/>
      <c r="Q650" s="222"/>
      <c r="R650" s="223"/>
      <c r="S650" s="223"/>
      <c r="T650" s="223"/>
      <c r="U650" s="223"/>
      <c r="V650" s="223"/>
      <c r="W650" s="223"/>
      <c r="X650" s="223"/>
      <c r="Y650" s="223"/>
      <c r="Z650" s="212"/>
      <c r="AA650" s="212"/>
      <c r="AB650" s="212"/>
      <c r="AC650" s="212"/>
      <c r="AD650" s="212"/>
      <c r="AE650" s="212"/>
      <c r="AF650" s="212"/>
      <c r="AG650" s="212" t="s">
        <v>228</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ht="22.5" outlineLevel="1" x14ac:dyDescent="0.2">
      <c r="A651" s="256">
        <v>90</v>
      </c>
      <c r="B651" s="257" t="s">
        <v>679</v>
      </c>
      <c r="C651" s="271" t="s">
        <v>680</v>
      </c>
      <c r="D651" s="258" t="s">
        <v>220</v>
      </c>
      <c r="E651" s="259">
        <v>165.14</v>
      </c>
      <c r="F651" s="260"/>
      <c r="G651" s="261">
        <f>ROUND(E651*F651,2)</f>
        <v>0</v>
      </c>
      <c r="H651" s="260"/>
      <c r="I651" s="261">
        <f>ROUND(E651*H651,2)</f>
        <v>0</v>
      </c>
      <c r="J651" s="260"/>
      <c r="K651" s="261">
        <f>ROUND(E651*J651,2)</f>
        <v>0</v>
      </c>
      <c r="L651" s="261">
        <v>21</v>
      </c>
      <c r="M651" s="261">
        <f>G651*(1+L651/100)</f>
        <v>0</v>
      </c>
      <c r="N651" s="259">
        <v>8.9999999999999998E-4</v>
      </c>
      <c r="O651" s="259">
        <f>ROUND(E651*N651,2)</f>
        <v>0.15</v>
      </c>
      <c r="P651" s="259">
        <v>0</v>
      </c>
      <c r="Q651" s="259">
        <f>ROUND(E651*P651,2)</f>
        <v>0</v>
      </c>
      <c r="R651" s="261" t="s">
        <v>579</v>
      </c>
      <c r="S651" s="261" t="s">
        <v>205</v>
      </c>
      <c r="T651" s="262" t="s">
        <v>222</v>
      </c>
      <c r="U651" s="223">
        <v>0</v>
      </c>
      <c r="V651" s="223">
        <f>ROUND(E651*U651,2)</f>
        <v>0</v>
      </c>
      <c r="W651" s="223"/>
      <c r="X651" s="223" t="s">
        <v>223</v>
      </c>
      <c r="Y651" s="223" t="s">
        <v>208</v>
      </c>
      <c r="Z651" s="212"/>
      <c r="AA651" s="212"/>
      <c r="AB651" s="212"/>
      <c r="AC651" s="212"/>
      <c r="AD651" s="212"/>
      <c r="AE651" s="212"/>
      <c r="AF651" s="212"/>
      <c r="AG651" s="212" t="s">
        <v>224</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ht="22.5" outlineLevel="1" x14ac:dyDescent="0.2">
      <c r="A652" s="233">
        <v>91</v>
      </c>
      <c r="B652" s="234" t="s">
        <v>681</v>
      </c>
      <c r="C652" s="242" t="s">
        <v>682</v>
      </c>
      <c r="D652" s="235" t="s">
        <v>220</v>
      </c>
      <c r="E652" s="236">
        <v>19.602</v>
      </c>
      <c r="F652" s="237"/>
      <c r="G652" s="238">
        <f>ROUND(E652*F652,2)</f>
        <v>0</v>
      </c>
      <c r="H652" s="237"/>
      <c r="I652" s="238">
        <f>ROUND(E652*H652,2)</f>
        <v>0</v>
      </c>
      <c r="J652" s="237"/>
      <c r="K652" s="238">
        <f>ROUND(E652*J652,2)</f>
        <v>0</v>
      </c>
      <c r="L652" s="238">
        <v>21</v>
      </c>
      <c r="M652" s="238">
        <f>G652*(1+L652/100)</f>
        <v>0</v>
      </c>
      <c r="N652" s="236">
        <v>0</v>
      </c>
      <c r="O652" s="236">
        <f>ROUND(E652*N652,2)</f>
        <v>0</v>
      </c>
      <c r="P652" s="236">
        <v>0</v>
      </c>
      <c r="Q652" s="236">
        <f>ROUND(E652*P652,2)</f>
        <v>0</v>
      </c>
      <c r="R652" s="238" t="s">
        <v>579</v>
      </c>
      <c r="S652" s="238" t="s">
        <v>205</v>
      </c>
      <c r="T652" s="239" t="s">
        <v>222</v>
      </c>
      <c r="U652" s="223">
        <v>0.13</v>
      </c>
      <c r="V652" s="223">
        <f>ROUND(E652*U652,2)</f>
        <v>2.5499999999999998</v>
      </c>
      <c r="W652" s="223"/>
      <c r="X652" s="223" t="s">
        <v>223</v>
      </c>
      <c r="Y652" s="223" t="s">
        <v>208</v>
      </c>
      <c r="Z652" s="212"/>
      <c r="AA652" s="212"/>
      <c r="AB652" s="212"/>
      <c r="AC652" s="212"/>
      <c r="AD652" s="212"/>
      <c r="AE652" s="212"/>
      <c r="AF652" s="212"/>
      <c r="AG652" s="212" t="s">
        <v>224</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2" x14ac:dyDescent="0.2">
      <c r="A653" s="219"/>
      <c r="B653" s="220"/>
      <c r="C653" s="266" t="s">
        <v>412</v>
      </c>
      <c r="D653" s="247"/>
      <c r="E653" s="248">
        <v>1.18</v>
      </c>
      <c r="F653" s="223"/>
      <c r="G653" s="223"/>
      <c r="H653" s="223"/>
      <c r="I653" s="223"/>
      <c r="J653" s="223"/>
      <c r="K653" s="223"/>
      <c r="L653" s="223"/>
      <c r="M653" s="223"/>
      <c r="N653" s="222"/>
      <c r="O653" s="222"/>
      <c r="P653" s="222"/>
      <c r="Q653" s="222"/>
      <c r="R653" s="223"/>
      <c r="S653" s="223"/>
      <c r="T653" s="223"/>
      <c r="U653" s="223"/>
      <c r="V653" s="223"/>
      <c r="W653" s="223"/>
      <c r="X653" s="223"/>
      <c r="Y653" s="223"/>
      <c r="Z653" s="212"/>
      <c r="AA653" s="212"/>
      <c r="AB653" s="212"/>
      <c r="AC653" s="212"/>
      <c r="AD653" s="212"/>
      <c r="AE653" s="212"/>
      <c r="AF653" s="212"/>
      <c r="AG653" s="212" t="s">
        <v>228</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66" t="s">
        <v>683</v>
      </c>
      <c r="D654" s="247"/>
      <c r="E654" s="248">
        <v>8.85</v>
      </c>
      <c r="F654" s="223"/>
      <c r="G654" s="223"/>
      <c r="H654" s="223"/>
      <c r="I654" s="223"/>
      <c r="J654" s="223"/>
      <c r="K654" s="223"/>
      <c r="L654" s="223"/>
      <c r="M654" s="223"/>
      <c r="N654" s="222"/>
      <c r="O654" s="222"/>
      <c r="P654" s="222"/>
      <c r="Q654" s="222"/>
      <c r="R654" s="223"/>
      <c r="S654" s="223"/>
      <c r="T654" s="223"/>
      <c r="U654" s="223"/>
      <c r="V654" s="223"/>
      <c r="W654" s="223"/>
      <c r="X654" s="223"/>
      <c r="Y654" s="223"/>
      <c r="Z654" s="212"/>
      <c r="AA654" s="212"/>
      <c r="AB654" s="212"/>
      <c r="AC654" s="212"/>
      <c r="AD654" s="212"/>
      <c r="AE654" s="212"/>
      <c r="AF654" s="212"/>
      <c r="AG654" s="212" t="s">
        <v>228</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66" t="s">
        <v>331</v>
      </c>
      <c r="D655" s="247"/>
      <c r="E655" s="248">
        <v>9.57</v>
      </c>
      <c r="F655" s="223"/>
      <c r="G655" s="223"/>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228</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33">
        <v>92</v>
      </c>
      <c r="B656" s="234" t="s">
        <v>684</v>
      </c>
      <c r="C656" s="242" t="s">
        <v>685</v>
      </c>
      <c r="D656" s="235" t="s">
        <v>263</v>
      </c>
      <c r="E656" s="236">
        <v>27.95</v>
      </c>
      <c r="F656" s="237"/>
      <c r="G656" s="238">
        <f>ROUND(E656*F656,2)</f>
        <v>0</v>
      </c>
      <c r="H656" s="237"/>
      <c r="I656" s="238">
        <f>ROUND(E656*H656,2)</f>
        <v>0</v>
      </c>
      <c r="J656" s="237"/>
      <c r="K656" s="238">
        <f>ROUND(E656*J656,2)</f>
        <v>0</v>
      </c>
      <c r="L656" s="238">
        <v>21</v>
      </c>
      <c r="M656" s="238">
        <f>G656*(1+L656/100)</f>
        <v>0</v>
      </c>
      <c r="N656" s="236">
        <v>0</v>
      </c>
      <c r="O656" s="236">
        <f>ROUND(E656*N656,2)</f>
        <v>0</v>
      </c>
      <c r="P656" s="236">
        <v>0</v>
      </c>
      <c r="Q656" s="236">
        <f>ROUND(E656*P656,2)</f>
        <v>0</v>
      </c>
      <c r="R656" s="238" t="s">
        <v>579</v>
      </c>
      <c r="S656" s="238" t="s">
        <v>205</v>
      </c>
      <c r="T656" s="239" t="s">
        <v>222</v>
      </c>
      <c r="U656" s="223">
        <v>0.12</v>
      </c>
      <c r="V656" s="223">
        <f>ROUND(E656*U656,2)</f>
        <v>3.35</v>
      </c>
      <c r="W656" s="223"/>
      <c r="X656" s="223" t="s">
        <v>223</v>
      </c>
      <c r="Y656" s="223" t="s">
        <v>208</v>
      </c>
      <c r="Z656" s="212"/>
      <c r="AA656" s="212"/>
      <c r="AB656" s="212"/>
      <c r="AC656" s="212"/>
      <c r="AD656" s="212"/>
      <c r="AE656" s="212"/>
      <c r="AF656" s="212"/>
      <c r="AG656" s="212" t="s">
        <v>224</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2" x14ac:dyDescent="0.2">
      <c r="A657" s="219"/>
      <c r="B657" s="220"/>
      <c r="C657" s="266" t="s">
        <v>686</v>
      </c>
      <c r="D657" s="247"/>
      <c r="E657" s="248">
        <v>7.1</v>
      </c>
      <c r="F657" s="223"/>
      <c r="G657" s="223"/>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228</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3" x14ac:dyDescent="0.2">
      <c r="A658" s="219"/>
      <c r="B658" s="220"/>
      <c r="C658" s="266" t="s">
        <v>687</v>
      </c>
      <c r="D658" s="247"/>
      <c r="E658" s="248">
        <v>8.6</v>
      </c>
      <c r="F658" s="223"/>
      <c r="G658" s="223"/>
      <c r="H658" s="223"/>
      <c r="I658" s="223"/>
      <c r="J658" s="223"/>
      <c r="K658" s="223"/>
      <c r="L658" s="223"/>
      <c r="M658" s="223"/>
      <c r="N658" s="222"/>
      <c r="O658" s="222"/>
      <c r="P658" s="222"/>
      <c r="Q658" s="222"/>
      <c r="R658" s="223"/>
      <c r="S658" s="223"/>
      <c r="T658" s="223"/>
      <c r="U658" s="223"/>
      <c r="V658" s="223"/>
      <c r="W658" s="223"/>
      <c r="X658" s="223"/>
      <c r="Y658" s="223"/>
      <c r="Z658" s="212"/>
      <c r="AA658" s="212"/>
      <c r="AB658" s="212"/>
      <c r="AC658" s="212"/>
      <c r="AD658" s="212"/>
      <c r="AE658" s="212"/>
      <c r="AF658" s="212"/>
      <c r="AG658" s="212" t="s">
        <v>228</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
      <c r="A659" s="219"/>
      <c r="B659" s="220"/>
      <c r="C659" s="266" t="s">
        <v>688</v>
      </c>
      <c r="D659" s="247"/>
      <c r="E659" s="248">
        <v>11.2</v>
      </c>
      <c r="F659" s="223"/>
      <c r="G659" s="223"/>
      <c r="H659" s="223"/>
      <c r="I659" s="223"/>
      <c r="J659" s="223"/>
      <c r="K659" s="223"/>
      <c r="L659" s="223"/>
      <c r="M659" s="223"/>
      <c r="N659" s="222"/>
      <c r="O659" s="222"/>
      <c r="P659" s="222"/>
      <c r="Q659" s="222"/>
      <c r="R659" s="223"/>
      <c r="S659" s="223"/>
      <c r="T659" s="223"/>
      <c r="U659" s="223"/>
      <c r="V659" s="223"/>
      <c r="W659" s="223"/>
      <c r="X659" s="223"/>
      <c r="Y659" s="223"/>
      <c r="Z659" s="212"/>
      <c r="AA659" s="212"/>
      <c r="AB659" s="212"/>
      <c r="AC659" s="212"/>
      <c r="AD659" s="212"/>
      <c r="AE659" s="212"/>
      <c r="AF659" s="212"/>
      <c r="AG659" s="212" t="s">
        <v>228</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19"/>
      <c r="B660" s="220"/>
      <c r="C660" s="266" t="s">
        <v>689</v>
      </c>
      <c r="D660" s="247"/>
      <c r="E660" s="248">
        <v>1.05</v>
      </c>
      <c r="F660" s="223"/>
      <c r="G660" s="223"/>
      <c r="H660" s="223"/>
      <c r="I660" s="223"/>
      <c r="J660" s="223"/>
      <c r="K660" s="223"/>
      <c r="L660" s="223"/>
      <c r="M660" s="223"/>
      <c r="N660" s="222"/>
      <c r="O660" s="222"/>
      <c r="P660" s="222"/>
      <c r="Q660" s="222"/>
      <c r="R660" s="223"/>
      <c r="S660" s="223"/>
      <c r="T660" s="223"/>
      <c r="U660" s="223"/>
      <c r="V660" s="223"/>
      <c r="W660" s="223"/>
      <c r="X660" s="223"/>
      <c r="Y660" s="223"/>
      <c r="Z660" s="212"/>
      <c r="AA660" s="212"/>
      <c r="AB660" s="212"/>
      <c r="AC660" s="212"/>
      <c r="AD660" s="212"/>
      <c r="AE660" s="212"/>
      <c r="AF660" s="212"/>
      <c r="AG660" s="212" t="s">
        <v>228</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33">
        <v>93</v>
      </c>
      <c r="B661" s="234" t="s">
        <v>690</v>
      </c>
      <c r="C661" s="242" t="s">
        <v>691</v>
      </c>
      <c r="D661" s="235" t="s">
        <v>404</v>
      </c>
      <c r="E661" s="236">
        <v>13</v>
      </c>
      <c r="F661" s="237"/>
      <c r="G661" s="238">
        <f>ROUND(E661*F661,2)</f>
        <v>0</v>
      </c>
      <c r="H661" s="237"/>
      <c r="I661" s="238">
        <f>ROUND(E661*H661,2)</f>
        <v>0</v>
      </c>
      <c r="J661" s="237"/>
      <c r="K661" s="238">
        <f>ROUND(E661*J661,2)</f>
        <v>0</v>
      </c>
      <c r="L661" s="238">
        <v>21</v>
      </c>
      <c r="M661" s="238">
        <f>G661*(1+L661/100)</f>
        <v>0</v>
      </c>
      <c r="N661" s="236">
        <v>0</v>
      </c>
      <c r="O661" s="236">
        <f>ROUND(E661*N661,2)</f>
        <v>0</v>
      </c>
      <c r="P661" s="236">
        <v>0</v>
      </c>
      <c r="Q661" s="236">
        <f>ROUND(E661*P661,2)</f>
        <v>0</v>
      </c>
      <c r="R661" s="238" t="s">
        <v>466</v>
      </c>
      <c r="S661" s="238" t="s">
        <v>205</v>
      </c>
      <c r="T661" s="239" t="s">
        <v>222</v>
      </c>
      <c r="U661" s="223">
        <v>0</v>
      </c>
      <c r="V661" s="223">
        <f>ROUND(E661*U661,2)</f>
        <v>0</v>
      </c>
      <c r="W661" s="223"/>
      <c r="X661" s="223" t="s">
        <v>467</v>
      </c>
      <c r="Y661" s="223" t="s">
        <v>208</v>
      </c>
      <c r="Z661" s="212"/>
      <c r="AA661" s="212"/>
      <c r="AB661" s="212"/>
      <c r="AC661" s="212"/>
      <c r="AD661" s="212"/>
      <c r="AE661" s="212"/>
      <c r="AF661" s="212"/>
      <c r="AG661" s="212" t="s">
        <v>468</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2" x14ac:dyDescent="0.2">
      <c r="A662" s="219"/>
      <c r="B662" s="220"/>
      <c r="C662" s="268" t="s">
        <v>337</v>
      </c>
      <c r="D662" s="249"/>
      <c r="E662" s="250"/>
      <c r="F662" s="223"/>
      <c r="G662" s="223"/>
      <c r="H662" s="223"/>
      <c r="I662" s="223"/>
      <c r="J662" s="223"/>
      <c r="K662" s="223"/>
      <c r="L662" s="223"/>
      <c r="M662" s="223"/>
      <c r="N662" s="222"/>
      <c r="O662" s="222"/>
      <c r="P662" s="222"/>
      <c r="Q662" s="222"/>
      <c r="R662" s="223"/>
      <c r="S662" s="223"/>
      <c r="T662" s="223"/>
      <c r="U662" s="223"/>
      <c r="V662" s="223"/>
      <c r="W662" s="223"/>
      <c r="X662" s="223"/>
      <c r="Y662" s="223"/>
      <c r="Z662" s="212"/>
      <c r="AA662" s="212"/>
      <c r="AB662" s="212"/>
      <c r="AC662" s="212"/>
      <c r="AD662" s="212"/>
      <c r="AE662" s="212"/>
      <c r="AF662" s="212"/>
      <c r="AG662" s="212" t="s">
        <v>228</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69" t="s">
        <v>692</v>
      </c>
      <c r="D663" s="249"/>
      <c r="E663" s="250">
        <v>12.3</v>
      </c>
      <c r="F663" s="223"/>
      <c r="G663" s="223"/>
      <c r="H663" s="223"/>
      <c r="I663" s="223"/>
      <c r="J663" s="223"/>
      <c r="K663" s="223"/>
      <c r="L663" s="223"/>
      <c r="M663" s="223"/>
      <c r="N663" s="222"/>
      <c r="O663" s="222"/>
      <c r="P663" s="222"/>
      <c r="Q663" s="222"/>
      <c r="R663" s="223"/>
      <c r="S663" s="223"/>
      <c r="T663" s="223"/>
      <c r="U663" s="223"/>
      <c r="V663" s="223"/>
      <c r="W663" s="223"/>
      <c r="X663" s="223"/>
      <c r="Y663" s="223"/>
      <c r="Z663" s="212"/>
      <c r="AA663" s="212"/>
      <c r="AB663" s="212"/>
      <c r="AC663" s="212"/>
      <c r="AD663" s="212"/>
      <c r="AE663" s="212"/>
      <c r="AF663" s="212"/>
      <c r="AG663" s="212" t="s">
        <v>228</v>
      </c>
      <c r="AH663" s="212">
        <v>2</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68" t="s">
        <v>343</v>
      </c>
      <c r="D664" s="249"/>
      <c r="E664" s="250"/>
      <c r="F664" s="223"/>
      <c r="G664" s="223"/>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228</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66" t="s">
        <v>693</v>
      </c>
      <c r="D665" s="247"/>
      <c r="E665" s="248">
        <v>13</v>
      </c>
      <c r="F665" s="223"/>
      <c r="G665" s="223"/>
      <c r="H665" s="223"/>
      <c r="I665" s="223"/>
      <c r="J665" s="223"/>
      <c r="K665" s="223"/>
      <c r="L665" s="223"/>
      <c r="M665" s="223"/>
      <c r="N665" s="222"/>
      <c r="O665" s="222"/>
      <c r="P665" s="222"/>
      <c r="Q665" s="222"/>
      <c r="R665" s="223"/>
      <c r="S665" s="223"/>
      <c r="T665" s="223"/>
      <c r="U665" s="223"/>
      <c r="V665" s="223"/>
      <c r="W665" s="223"/>
      <c r="X665" s="223"/>
      <c r="Y665" s="223"/>
      <c r="Z665" s="212"/>
      <c r="AA665" s="212"/>
      <c r="AB665" s="212"/>
      <c r="AC665" s="212"/>
      <c r="AD665" s="212"/>
      <c r="AE665" s="212"/>
      <c r="AF665" s="212"/>
      <c r="AG665" s="212" t="s">
        <v>228</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ht="22.5" outlineLevel="1" x14ac:dyDescent="0.2">
      <c r="A666" s="233">
        <v>94</v>
      </c>
      <c r="B666" s="234" t="s">
        <v>694</v>
      </c>
      <c r="C666" s="242" t="s">
        <v>695</v>
      </c>
      <c r="D666" s="235" t="s">
        <v>220</v>
      </c>
      <c r="E666" s="236">
        <v>74.707049999999995</v>
      </c>
      <c r="F666" s="237"/>
      <c r="G666" s="238">
        <f>ROUND(E666*F666,2)</f>
        <v>0</v>
      </c>
      <c r="H666" s="237"/>
      <c r="I666" s="238">
        <f>ROUND(E666*H666,2)</f>
        <v>0</v>
      </c>
      <c r="J666" s="237"/>
      <c r="K666" s="238">
        <f>ROUND(E666*J666,2)</f>
        <v>0</v>
      </c>
      <c r="L666" s="238">
        <v>21</v>
      </c>
      <c r="M666" s="238">
        <f>G666*(1+L666/100)</f>
        <v>0</v>
      </c>
      <c r="N666" s="236">
        <v>1.9199999999999998E-2</v>
      </c>
      <c r="O666" s="236">
        <f>ROUND(E666*N666,2)</f>
        <v>1.43</v>
      </c>
      <c r="P666" s="236">
        <v>0</v>
      </c>
      <c r="Q666" s="236">
        <f>ROUND(E666*P666,2)</f>
        <v>0</v>
      </c>
      <c r="R666" s="238"/>
      <c r="S666" s="238" t="s">
        <v>267</v>
      </c>
      <c r="T666" s="239" t="s">
        <v>206</v>
      </c>
      <c r="U666" s="223">
        <v>0</v>
      </c>
      <c r="V666" s="223">
        <f>ROUND(E666*U666,2)</f>
        <v>0</v>
      </c>
      <c r="W666" s="223"/>
      <c r="X666" s="223" t="s">
        <v>467</v>
      </c>
      <c r="Y666" s="223" t="s">
        <v>208</v>
      </c>
      <c r="Z666" s="212"/>
      <c r="AA666" s="212"/>
      <c r="AB666" s="212"/>
      <c r="AC666" s="212"/>
      <c r="AD666" s="212"/>
      <c r="AE666" s="212"/>
      <c r="AF666" s="212"/>
      <c r="AG666" s="212" t="s">
        <v>468</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2" x14ac:dyDescent="0.2">
      <c r="A667" s="219"/>
      <c r="B667" s="220"/>
      <c r="C667" s="268" t="s">
        <v>337</v>
      </c>
      <c r="D667" s="249"/>
      <c r="E667" s="250"/>
      <c r="F667" s="223"/>
      <c r="G667" s="223"/>
      <c r="H667" s="223"/>
      <c r="I667" s="223"/>
      <c r="J667" s="223"/>
      <c r="K667" s="223"/>
      <c r="L667" s="223"/>
      <c r="M667" s="223"/>
      <c r="N667" s="222"/>
      <c r="O667" s="222"/>
      <c r="P667" s="222"/>
      <c r="Q667" s="222"/>
      <c r="R667" s="223"/>
      <c r="S667" s="223"/>
      <c r="T667" s="223"/>
      <c r="U667" s="223"/>
      <c r="V667" s="223"/>
      <c r="W667" s="223"/>
      <c r="X667" s="223"/>
      <c r="Y667" s="223"/>
      <c r="Z667" s="212"/>
      <c r="AA667" s="212"/>
      <c r="AB667" s="212"/>
      <c r="AC667" s="212"/>
      <c r="AD667" s="212"/>
      <c r="AE667" s="212"/>
      <c r="AF667" s="212"/>
      <c r="AG667" s="212" t="s">
        <v>228</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ht="22.5" outlineLevel="3" x14ac:dyDescent="0.2">
      <c r="A668" s="219"/>
      <c r="B668" s="220"/>
      <c r="C668" s="269" t="s">
        <v>696</v>
      </c>
      <c r="D668" s="249"/>
      <c r="E668" s="250">
        <v>48.16</v>
      </c>
      <c r="F668" s="223"/>
      <c r="G668" s="223"/>
      <c r="H668" s="223"/>
      <c r="I668" s="223"/>
      <c r="J668" s="223"/>
      <c r="K668" s="223"/>
      <c r="L668" s="223"/>
      <c r="M668" s="223"/>
      <c r="N668" s="222"/>
      <c r="O668" s="222"/>
      <c r="P668" s="222"/>
      <c r="Q668" s="222"/>
      <c r="R668" s="223"/>
      <c r="S668" s="223"/>
      <c r="T668" s="223"/>
      <c r="U668" s="223"/>
      <c r="V668" s="223"/>
      <c r="W668" s="223"/>
      <c r="X668" s="223"/>
      <c r="Y668" s="223"/>
      <c r="Z668" s="212"/>
      <c r="AA668" s="212"/>
      <c r="AB668" s="212"/>
      <c r="AC668" s="212"/>
      <c r="AD668" s="212"/>
      <c r="AE668" s="212"/>
      <c r="AF668" s="212"/>
      <c r="AG668" s="212" t="s">
        <v>228</v>
      </c>
      <c r="AH668" s="212">
        <v>2</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3" x14ac:dyDescent="0.2">
      <c r="A669" s="219"/>
      <c r="B669" s="220"/>
      <c r="C669" s="269" t="s">
        <v>697</v>
      </c>
      <c r="D669" s="249"/>
      <c r="E669" s="250">
        <v>1.18</v>
      </c>
      <c r="F669" s="223"/>
      <c r="G669" s="223"/>
      <c r="H669" s="223"/>
      <c r="I669" s="223"/>
      <c r="J669" s="223"/>
      <c r="K669" s="223"/>
      <c r="L669" s="223"/>
      <c r="M669" s="223"/>
      <c r="N669" s="222"/>
      <c r="O669" s="222"/>
      <c r="P669" s="222"/>
      <c r="Q669" s="222"/>
      <c r="R669" s="223"/>
      <c r="S669" s="223"/>
      <c r="T669" s="223"/>
      <c r="U669" s="223"/>
      <c r="V669" s="223"/>
      <c r="W669" s="223"/>
      <c r="X669" s="223"/>
      <c r="Y669" s="223"/>
      <c r="Z669" s="212"/>
      <c r="AA669" s="212"/>
      <c r="AB669" s="212"/>
      <c r="AC669" s="212"/>
      <c r="AD669" s="212"/>
      <c r="AE669" s="212"/>
      <c r="AF669" s="212"/>
      <c r="AG669" s="212" t="s">
        <v>228</v>
      </c>
      <c r="AH669" s="212">
        <v>2</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
      <c r="A670" s="219"/>
      <c r="B670" s="220"/>
      <c r="C670" s="269" t="s">
        <v>698</v>
      </c>
      <c r="D670" s="249"/>
      <c r="E670" s="250">
        <v>9.01</v>
      </c>
      <c r="F670" s="223"/>
      <c r="G670" s="223"/>
      <c r="H670" s="223"/>
      <c r="I670" s="223"/>
      <c r="J670" s="223"/>
      <c r="K670" s="223"/>
      <c r="L670" s="223"/>
      <c r="M670" s="223"/>
      <c r="N670" s="222"/>
      <c r="O670" s="222"/>
      <c r="P670" s="222"/>
      <c r="Q670" s="222"/>
      <c r="R670" s="223"/>
      <c r="S670" s="223"/>
      <c r="T670" s="223"/>
      <c r="U670" s="223"/>
      <c r="V670" s="223"/>
      <c r="W670" s="223"/>
      <c r="X670" s="223"/>
      <c r="Y670" s="223"/>
      <c r="Z670" s="212"/>
      <c r="AA670" s="212"/>
      <c r="AB670" s="212"/>
      <c r="AC670" s="212"/>
      <c r="AD670" s="212"/>
      <c r="AE670" s="212"/>
      <c r="AF670" s="212"/>
      <c r="AG670" s="212" t="s">
        <v>228</v>
      </c>
      <c r="AH670" s="212">
        <v>2</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69" t="s">
        <v>699</v>
      </c>
      <c r="D671" s="249"/>
      <c r="E671" s="250">
        <v>9.57</v>
      </c>
      <c r="F671" s="223"/>
      <c r="G671" s="223"/>
      <c r="H671" s="223"/>
      <c r="I671" s="223"/>
      <c r="J671" s="223"/>
      <c r="K671" s="223"/>
      <c r="L671" s="223"/>
      <c r="M671" s="223"/>
      <c r="N671" s="222"/>
      <c r="O671" s="222"/>
      <c r="P671" s="222"/>
      <c r="Q671" s="222"/>
      <c r="R671" s="223"/>
      <c r="S671" s="223"/>
      <c r="T671" s="223"/>
      <c r="U671" s="223"/>
      <c r="V671" s="223"/>
      <c r="W671" s="223"/>
      <c r="X671" s="223"/>
      <c r="Y671" s="223"/>
      <c r="Z671" s="212"/>
      <c r="AA671" s="212"/>
      <c r="AB671" s="212"/>
      <c r="AC671" s="212"/>
      <c r="AD671" s="212"/>
      <c r="AE671" s="212"/>
      <c r="AF671" s="212"/>
      <c r="AG671" s="212" t="s">
        <v>228</v>
      </c>
      <c r="AH671" s="212">
        <v>2</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70" t="s">
        <v>342</v>
      </c>
      <c r="D672" s="251"/>
      <c r="E672" s="252">
        <v>67.92</v>
      </c>
      <c r="F672" s="223"/>
      <c r="G672" s="223"/>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228</v>
      </c>
      <c r="AH672" s="212">
        <v>3</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68" t="s">
        <v>343</v>
      </c>
      <c r="D673" s="249"/>
      <c r="E673" s="250"/>
      <c r="F673" s="223"/>
      <c r="G673" s="223"/>
      <c r="H673" s="223"/>
      <c r="I673" s="223"/>
      <c r="J673" s="223"/>
      <c r="K673" s="223"/>
      <c r="L673" s="223"/>
      <c r="M673" s="223"/>
      <c r="N673" s="222"/>
      <c r="O673" s="222"/>
      <c r="P673" s="222"/>
      <c r="Q673" s="222"/>
      <c r="R673" s="223"/>
      <c r="S673" s="223"/>
      <c r="T673" s="223"/>
      <c r="U673" s="223"/>
      <c r="V673" s="223"/>
      <c r="W673" s="223"/>
      <c r="X673" s="223"/>
      <c r="Y673" s="223"/>
      <c r="Z673" s="212"/>
      <c r="AA673" s="212"/>
      <c r="AB673" s="212"/>
      <c r="AC673" s="212"/>
      <c r="AD673" s="212"/>
      <c r="AE673" s="212"/>
      <c r="AF673" s="212"/>
      <c r="AG673" s="212" t="s">
        <v>228</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
      <c r="A674" s="219"/>
      <c r="B674" s="220"/>
      <c r="C674" s="266" t="s">
        <v>700</v>
      </c>
      <c r="D674" s="247"/>
      <c r="E674" s="248">
        <v>74.709999999999994</v>
      </c>
      <c r="F674" s="223"/>
      <c r="G674" s="223"/>
      <c r="H674" s="223"/>
      <c r="I674" s="223"/>
      <c r="J674" s="223"/>
      <c r="K674" s="223"/>
      <c r="L674" s="223"/>
      <c r="M674" s="223"/>
      <c r="N674" s="222"/>
      <c r="O674" s="222"/>
      <c r="P674" s="222"/>
      <c r="Q674" s="222"/>
      <c r="R674" s="223"/>
      <c r="S674" s="223"/>
      <c r="T674" s="223"/>
      <c r="U674" s="223"/>
      <c r="V674" s="223"/>
      <c r="W674" s="223"/>
      <c r="X674" s="223"/>
      <c r="Y674" s="223"/>
      <c r="Z674" s="212"/>
      <c r="AA674" s="212"/>
      <c r="AB674" s="212"/>
      <c r="AC674" s="212"/>
      <c r="AD674" s="212"/>
      <c r="AE674" s="212"/>
      <c r="AF674" s="212"/>
      <c r="AG674" s="212" t="s">
        <v>228</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ht="22.5" outlineLevel="1" x14ac:dyDescent="0.2">
      <c r="A675" s="233">
        <v>95</v>
      </c>
      <c r="B675" s="234" t="s">
        <v>701</v>
      </c>
      <c r="C675" s="242" t="s">
        <v>702</v>
      </c>
      <c r="D675" s="235" t="s">
        <v>220</v>
      </c>
      <c r="E675" s="236">
        <v>60.306950000000001</v>
      </c>
      <c r="F675" s="237"/>
      <c r="G675" s="238">
        <f>ROUND(E675*F675,2)</f>
        <v>0</v>
      </c>
      <c r="H675" s="237"/>
      <c r="I675" s="238">
        <f>ROUND(E675*H675,2)</f>
        <v>0</v>
      </c>
      <c r="J675" s="237"/>
      <c r="K675" s="238">
        <f>ROUND(E675*J675,2)</f>
        <v>0</v>
      </c>
      <c r="L675" s="238">
        <v>21</v>
      </c>
      <c r="M675" s="238">
        <f>G675*(1+L675/100)</f>
        <v>0</v>
      </c>
      <c r="N675" s="236">
        <v>1.2200000000000001E-2</v>
      </c>
      <c r="O675" s="236">
        <f>ROUND(E675*N675,2)</f>
        <v>0.74</v>
      </c>
      <c r="P675" s="236">
        <v>0</v>
      </c>
      <c r="Q675" s="236">
        <f>ROUND(E675*P675,2)</f>
        <v>0</v>
      </c>
      <c r="R675" s="238" t="s">
        <v>466</v>
      </c>
      <c r="S675" s="238" t="s">
        <v>205</v>
      </c>
      <c r="T675" s="239" t="s">
        <v>222</v>
      </c>
      <c r="U675" s="223">
        <v>0</v>
      </c>
      <c r="V675" s="223">
        <f>ROUND(E675*U675,2)</f>
        <v>0</v>
      </c>
      <c r="W675" s="223"/>
      <c r="X675" s="223" t="s">
        <v>467</v>
      </c>
      <c r="Y675" s="223" t="s">
        <v>208</v>
      </c>
      <c r="Z675" s="212"/>
      <c r="AA675" s="212"/>
      <c r="AB675" s="212"/>
      <c r="AC675" s="212"/>
      <c r="AD675" s="212"/>
      <c r="AE675" s="212"/>
      <c r="AF675" s="212"/>
      <c r="AG675" s="212" t="s">
        <v>468</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2" x14ac:dyDescent="0.2">
      <c r="A676" s="219"/>
      <c r="B676" s="220"/>
      <c r="C676" s="266" t="s">
        <v>703</v>
      </c>
      <c r="D676" s="247"/>
      <c r="E676" s="248">
        <v>60.31</v>
      </c>
      <c r="F676" s="223"/>
      <c r="G676" s="223"/>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228</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ht="22.5" outlineLevel="1" x14ac:dyDescent="0.2">
      <c r="A677" s="233">
        <v>96</v>
      </c>
      <c r="B677" s="234" t="s">
        <v>704</v>
      </c>
      <c r="C677" s="242" t="s">
        <v>705</v>
      </c>
      <c r="D677" s="235" t="s">
        <v>220</v>
      </c>
      <c r="E677" s="236">
        <v>26.18</v>
      </c>
      <c r="F677" s="237"/>
      <c r="G677" s="238">
        <f>ROUND(E677*F677,2)</f>
        <v>0</v>
      </c>
      <c r="H677" s="237"/>
      <c r="I677" s="238">
        <f>ROUND(E677*H677,2)</f>
        <v>0</v>
      </c>
      <c r="J677" s="237"/>
      <c r="K677" s="238">
        <f>ROUND(E677*J677,2)</f>
        <v>0</v>
      </c>
      <c r="L677" s="238">
        <v>21</v>
      </c>
      <c r="M677" s="238">
        <f>G677*(1+L677/100)</f>
        <v>0</v>
      </c>
      <c r="N677" s="236">
        <v>1.2200000000000001E-2</v>
      </c>
      <c r="O677" s="236">
        <f>ROUND(E677*N677,2)</f>
        <v>0.32</v>
      </c>
      <c r="P677" s="236">
        <v>0</v>
      </c>
      <c r="Q677" s="236">
        <f>ROUND(E677*P677,2)</f>
        <v>0</v>
      </c>
      <c r="R677" s="238" t="s">
        <v>466</v>
      </c>
      <c r="S677" s="238" t="s">
        <v>205</v>
      </c>
      <c r="T677" s="239" t="s">
        <v>222</v>
      </c>
      <c r="U677" s="223">
        <v>0</v>
      </c>
      <c r="V677" s="223">
        <f>ROUND(E677*U677,2)</f>
        <v>0</v>
      </c>
      <c r="W677" s="223"/>
      <c r="X677" s="223" t="s">
        <v>467</v>
      </c>
      <c r="Y677" s="223" t="s">
        <v>208</v>
      </c>
      <c r="Z677" s="212"/>
      <c r="AA677" s="212"/>
      <c r="AB677" s="212"/>
      <c r="AC677" s="212"/>
      <c r="AD677" s="212"/>
      <c r="AE677" s="212"/>
      <c r="AF677" s="212"/>
      <c r="AG677" s="212" t="s">
        <v>468</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2" x14ac:dyDescent="0.2">
      <c r="A678" s="219"/>
      <c r="B678" s="220"/>
      <c r="C678" s="266" t="s">
        <v>706</v>
      </c>
      <c r="D678" s="247"/>
      <c r="E678" s="248"/>
      <c r="F678" s="223"/>
      <c r="G678" s="223"/>
      <c r="H678" s="223"/>
      <c r="I678" s="223"/>
      <c r="J678" s="223"/>
      <c r="K678" s="223"/>
      <c r="L678" s="223"/>
      <c r="M678" s="223"/>
      <c r="N678" s="222"/>
      <c r="O678" s="222"/>
      <c r="P678" s="222"/>
      <c r="Q678" s="222"/>
      <c r="R678" s="223"/>
      <c r="S678" s="223"/>
      <c r="T678" s="223"/>
      <c r="U678" s="223"/>
      <c r="V678" s="223"/>
      <c r="W678" s="223"/>
      <c r="X678" s="223"/>
      <c r="Y678" s="223"/>
      <c r="Z678" s="212"/>
      <c r="AA678" s="212"/>
      <c r="AB678" s="212"/>
      <c r="AC678" s="212"/>
      <c r="AD678" s="212"/>
      <c r="AE678" s="212"/>
      <c r="AF678" s="212"/>
      <c r="AG678" s="212" t="s">
        <v>228</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66" t="s">
        <v>707</v>
      </c>
      <c r="D679" s="247"/>
      <c r="E679" s="248">
        <v>26.18</v>
      </c>
      <c r="F679" s="223"/>
      <c r="G679" s="223"/>
      <c r="H679" s="223"/>
      <c r="I679" s="223"/>
      <c r="J679" s="223"/>
      <c r="K679" s="223"/>
      <c r="L679" s="223"/>
      <c r="M679" s="223"/>
      <c r="N679" s="222"/>
      <c r="O679" s="222"/>
      <c r="P679" s="222"/>
      <c r="Q679" s="222"/>
      <c r="R679" s="223"/>
      <c r="S679" s="223"/>
      <c r="T679" s="223"/>
      <c r="U679" s="223"/>
      <c r="V679" s="223"/>
      <c r="W679" s="223"/>
      <c r="X679" s="223"/>
      <c r="Y679" s="223"/>
      <c r="Z679" s="212"/>
      <c r="AA679" s="212"/>
      <c r="AB679" s="212"/>
      <c r="AC679" s="212"/>
      <c r="AD679" s="212"/>
      <c r="AE679" s="212"/>
      <c r="AF679" s="212"/>
      <c r="AG679" s="212" t="s">
        <v>228</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ht="22.5" outlineLevel="1" x14ac:dyDescent="0.2">
      <c r="A680" s="233">
        <v>97</v>
      </c>
      <c r="B680" s="234" t="s">
        <v>708</v>
      </c>
      <c r="C680" s="242" t="s">
        <v>709</v>
      </c>
      <c r="D680" s="235" t="s">
        <v>220</v>
      </c>
      <c r="E680" s="236">
        <v>20.46</v>
      </c>
      <c r="F680" s="237"/>
      <c r="G680" s="238">
        <f>ROUND(E680*F680,2)</f>
        <v>0</v>
      </c>
      <c r="H680" s="237"/>
      <c r="I680" s="238">
        <f>ROUND(E680*H680,2)</f>
        <v>0</v>
      </c>
      <c r="J680" s="237"/>
      <c r="K680" s="238">
        <f>ROUND(E680*J680,2)</f>
        <v>0</v>
      </c>
      <c r="L680" s="238">
        <v>21</v>
      </c>
      <c r="M680" s="238">
        <f>G680*(1+L680/100)</f>
        <v>0</v>
      </c>
      <c r="N680" s="236">
        <v>1.2200000000000001E-2</v>
      </c>
      <c r="O680" s="236">
        <f>ROUND(E680*N680,2)</f>
        <v>0.25</v>
      </c>
      <c r="P680" s="236">
        <v>0</v>
      </c>
      <c r="Q680" s="236">
        <f>ROUND(E680*P680,2)</f>
        <v>0</v>
      </c>
      <c r="R680" s="238" t="s">
        <v>466</v>
      </c>
      <c r="S680" s="238" t="s">
        <v>205</v>
      </c>
      <c r="T680" s="239" t="s">
        <v>222</v>
      </c>
      <c r="U680" s="223">
        <v>0</v>
      </c>
      <c r="V680" s="223">
        <f>ROUND(E680*U680,2)</f>
        <v>0</v>
      </c>
      <c r="W680" s="223"/>
      <c r="X680" s="223" t="s">
        <v>467</v>
      </c>
      <c r="Y680" s="223" t="s">
        <v>208</v>
      </c>
      <c r="Z680" s="212"/>
      <c r="AA680" s="212"/>
      <c r="AB680" s="212"/>
      <c r="AC680" s="212"/>
      <c r="AD680" s="212"/>
      <c r="AE680" s="212"/>
      <c r="AF680" s="212"/>
      <c r="AG680" s="212" t="s">
        <v>468</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2" x14ac:dyDescent="0.2">
      <c r="A681" s="219"/>
      <c r="B681" s="220"/>
      <c r="C681" s="266" t="s">
        <v>706</v>
      </c>
      <c r="D681" s="247"/>
      <c r="E681" s="248"/>
      <c r="F681" s="223"/>
      <c r="G681" s="223"/>
      <c r="H681" s="223"/>
      <c r="I681" s="223"/>
      <c r="J681" s="223"/>
      <c r="K681" s="223"/>
      <c r="L681" s="223"/>
      <c r="M681" s="223"/>
      <c r="N681" s="222"/>
      <c r="O681" s="222"/>
      <c r="P681" s="222"/>
      <c r="Q681" s="222"/>
      <c r="R681" s="223"/>
      <c r="S681" s="223"/>
      <c r="T681" s="223"/>
      <c r="U681" s="223"/>
      <c r="V681" s="223"/>
      <c r="W681" s="223"/>
      <c r="X681" s="223"/>
      <c r="Y681" s="223"/>
      <c r="Z681" s="212"/>
      <c r="AA681" s="212"/>
      <c r="AB681" s="212"/>
      <c r="AC681" s="212"/>
      <c r="AD681" s="212"/>
      <c r="AE681" s="212"/>
      <c r="AF681" s="212"/>
      <c r="AG681" s="212" t="s">
        <v>228</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66" t="s">
        <v>710</v>
      </c>
      <c r="D682" s="247"/>
      <c r="E682" s="248">
        <v>20.46</v>
      </c>
      <c r="F682" s="223"/>
      <c r="G682" s="223"/>
      <c r="H682" s="223"/>
      <c r="I682" s="223"/>
      <c r="J682" s="223"/>
      <c r="K682" s="223"/>
      <c r="L682" s="223"/>
      <c r="M682" s="223"/>
      <c r="N682" s="222"/>
      <c r="O682" s="222"/>
      <c r="P682" s="222"/>
      <c r="Q682" s="222"/>
      <c r="R682" s="223"/>
      <c r="S682" s="223"/>
      <c r="T682" s="223"/>
      <c r="U682" s="223"/>
      <c r="V682" s="223"/>
      <c r="W682" s="223"/>
      <c r="X682" s="223"/>
      <c r="Y682" s="223"/>
      <c r="Z682" s="212"/>
      <c r="AA682" s="212"/>
      <c r="AB682" s="212"/>
      <c r="AC682" s="212"/>
      <c r="AD682" s="212"/>
      <c r="AE682" s="212"/>
      <c r="AF682" s="212"/>
      <c r="AG682" s="212" t="s">
        <v>228</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19">
        <v>98</v>
      </c>
      <c r="B683" s="220" t="s">
        <v>711</v>
      </c>
      <c r="C683" s="272" t="s">
        <v>712</v>
      </c>
      <c r="D683" s="221" t="s">
        <v>0</v>
      </c>
      <c r="E683" s="263"/>
      <c r="F683" s="224"/>
      <c r="G683" s="223">
        <f>ROUND(E683*F683,2)</f>
        <v>0</v>
      </c>
      <c r="H683" s="224"/>
      <c r="I683" s="223">
        <f>ROUND(E683*H683,2)</f>
        <v>0</v>
      </c>
      <c r="J683" s="224"/>
      <c r="K683" s="223">
        <f>ROUND(E683*J683,2)</f>
        <v>0</v>
      </c>
      <c r="L683" s="223">
        <v>21</v>
      </c>
      <c r="M683" s="223">
        <f>G683*(1+L683/100)</f>
        <v>0</v>
      </c>
      <c r="N683" s="222">
        <v>0</v>
      </c>
      <c r="O683" s="222">
        <f>ROUND(E683*N683,2)</f>
        <v>0</v>
      </c>
      <c r="P683" s="222">
        <v>0</v>
      </c>
      <c r="Q683" s="222">
        <f>ROUND(E683*P683,2)</f>
        <v>0</v>
      </c>
      <c r="R683" s="223" t="s">
        <v>579</v>
      </c>
      <c r="S683" s="223" t="s">
        <v>205</v>
      </c>
      <c r="T683" s="223" t="s">
        <v>222</v>
      </c>
      <c r="U683" s="223">
        <v>0</v>
      </c>
      <c r="V683" s="223">
        <f>ROUND(E683*U683,2)</f>
        <v>0</v>
      </c>
      <c r="W683" s="223"/>
      <c r="X683" s="223" t="s">
        <v>424</v>
      </c>
      <c r="Y683" s="223" t="s">
        <v>208</v>
      </c>
      <c r="Z683" s="212"/>
      <c r="AA683" s="212"/>
      <c r="AB683" s="212"/>
      <c r="AC683" s="212"/>
      <c r="AD683" s="212"/>
      <c r="AE683" s="212"/>
      <c r="AF683" s="212"/>
      <c r="AG683" s="212" t="s">
        <v>425</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x14ac:dyDescent="0.2">
      <c r="A684" s="226" t="s">
        <v>200</v>
      </c>
      <c r="B684" s="227" t="s">
        <v>148</v>
      </c>
      <c r="C684" s="241" t="s">
        <v>149</v>
      </c>
      <c r="D684" s="228"/>
      <c r="E684" s="229"/>
      <c r="F684" s="230"/>
      <c r="G684" s="230">
        <f>SUMIF(AG685:AG708,"&lt;&gt;NOR",G685:G708)</f>
        <v>0</v>
      </c>
      <c r="H684" s="230"/>
      <c r="I684" s="230">
        <f>SUM(I685:I708)</f>
        <v>0</v>
      </c>
      <c r="J684" s="230"/>
      <c r="K684" s="230">
        <f>SUM(K685:K708)</f>
        <v>0</v>
      </c>
      <c r="L684" s="230"/>
      <c r="M684" s="230">
        <f>SUM(M685:M708)</f>
        <v>0</v>
      </c>
      <c r="N684" s="229"/>
      <c r="O684" s="229">
        <f>SUM(O685:O708)</f>
        <v>0.1</v>
      </c>
      <c r="P684" s="229"/>
      <c r="Q684" s="229">
        <f>SUM(Q685:Q708)</f>
        <v>0</v>
      </c>
      <c r="R684" s="230"/>
      <c r="S684" s="230"/>
      <c r="T684" s="231"/>
      <c r="U684" s="225"/>
      <c r="V684" s="225">
        <f>SUM(V685:V708)</f>
        <v>65.75</v>
      </c>
      <c r="W684" s="225"/>
      <c r="X684" s="225"/>
      <c r="Y684" s="225"/>
      <c r="AG684" t="s">
        <v>201</v>
      </c>
    </row>
    <row r="685" spans="1:60" outlineLevel="1" x14ac:dyDescent="0.2">
      <c r="A685" s="233">
        <v>99</v>
      </c>
      <c r="B685" s="234" t="s">
        <v>713</v>
      </c>
      <c r="C685" s="242" t="s">
        <v>714</v>
      </c>
      <c r="D685" s="235" t="s">
        <v>220</v>
      </c>
      <c r="E685" s="236">
        <v>482.12299999999999</v>
      </c>
      <c r="F685" s="237"/>
      <c r="G685" s="238">
        <f>ROUND(E685*F685,2)</f>
        <v>0</v>
      </c>
      <c r="H685" s="237"/>
      <c r="I685" s="238">
        <f>ROUND(E685*H685,2)</f>
        <v>0</v>
      </c>
      <c r="J685" s="237"/>
      <c r="K685" s="238">
        <f>ROUND(E685*J685,2)</f>
        <v>0</v>
      </c>
      <c r="L685" s="238">
        <v>21</v>
      </c>
      <c r="M685" s="238">
        <f>G685*(1+L685/100)</f>
        <v>0</v>
      </c>
      <c r="N685" s="236">
        <v>6.9999999999999994E-5</v>
      </c>
      <c r="O685" s="236">
        <f>ROUND(E685*N685,2)</f>
        <v>0.03</v>
      </c>
      <c r="P685" s="236">
        <v>0</v>
      </c>
      <c r="Q685" s="236">
        <f>ROUND(E685*P685,2)</f>
        <v>0</v>
      </c>
      <c r="R685" s="238" t="s">
        <v>715</v>
      </c>
      <c r="S685" s="238" t="s">
        <v>205</v>
      </c>
      <c r="T685" s="239" t="s">
        <v>222</v>
      </c>
      <c r="U685" s="223">
        <v>3.2480000000000002E-2</v>
      </c>
      <c r="V685" s="223">
        <f>ROUND(E685*U685,2)</f>
        <v>15.66</v>
      </c>
      <c r="W685" s="223"/>
      <c r="X685" s="223" t="s">
        <v>223</v>
      </c>
      <c r="Y685" s="223" t="s">
        <v>208</v>
      </c>
      <c r="Z685" s="212"/>
      <c r="AA685" s="212"/>
      <c r="AB685" s="212"/>
      <c r="AC685" s="212"/>
      <c r="AD685" s="212"/>
      <c r="AE685" s="212"/>
      <c r="AF685" s="212"/>
      <c r="AG685" s="212" t="s">
        <v>224</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2" x14ac:dyDescent="0.2">
      <c r="A686" s="219"/>
      <c r="B686" s="220"/>
      <c r="C686" s="266" t="s">
        <v>716</v>
      </c>
      <c r="D686" s="247"/>
      <c r="E686" s="248">
        <v>208.47</v>
      </c>
      <c r="F686" s="223"/>
      <c r="G686" s="223"/>
      <c r="H686" s="223"/>
      <c r="I686" s="223"/>
      <c r="J686" s="223"/>
      <c r="K686" s="223"/>
      <c r="L686" s="223"/>
      <c r="M686" s="223"/>
      <c r="N686" s="222"/>
      <c r="O686" s="222"/>
      <c r="P686" s="222"/>
      <c r="Q686" s="222"/>
      <c r="R686" s="223"/>
      <c r="S686" s="223"/>
      <c r="T686" s="223"/>
      <c r="U686" s="223"/>
      <c r="V686" s="223"/>
      <c r="W686" s="223"/>
      <c r="X686" s="223"/>
      <c r="Y686" s="223"/>
      <c r="Z686" s="212"/>
      <c r="AA686" s="212"/>
      <c r="AB686" s="212"/>
      <c r="AC686" s="212"/>
      <c r="AD686" s="212"/>
      <c r="AE686" s="212"/>
      <c r="AF686" s="212"/>
      <c r="AG686" s="212" t="s">
        <v>228</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66" t="s">
        <v>717</v>
      </c>
      <c r="D687" s="247"/>
      <c r="E687" s="248">
        <v>3.79</v>
      </c>
      <c r="F687" s="223"/>
      <c r="G687" s="223"/>
      <c r="H687" s="223"/>
      <c r="I687" s="223"/>
      <c r="J687" s="223"/>
      <c r="K687" s="223"/>
      <c r="L687" s="223"/>
      <c r="M687" s="223"/>
      <c r="N687" s="222"/>
      <c r="O687" s="222"/>
      <c r="P687" s="222"/>
      <c r="Q687" s="222"/>
      <c r="R687" s="223"/>
      <c r="S687" s="223"/>
      <c r="T687" s="223"/>
      <c r="U687" s="223"/>
      <c r="V687" s="223"/>
      <c r="W687" s="223"/>
      <c r="X687" s="223"/>
      <c r="Y687" s="223"/>
      <c r="Z687" s="212"/>
      <c r="AA687" s="212"/>
      <c r="AB687" s="212"/>
      <c r="AC687" s="212"/>
      <c r="AD687" s="212"/>
      <c r="AE687" s="212"/>
      <c r="AF687" s="212"/>
      <c r="AG687" s="212" t="s">
        <v>228</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66" t="s">
        <v>718</v>
      </c>
      <c r="D688" s="247"/>
      <c r="E688" s="248">
        <v>44.81</v>
      </c>
      <c r="F688" s="223"/>
      <c r="G688" s="223"/>
      <c r="H688" s="223"/>
      <c r="I688" s="223"/>
      <c r="J688" s="223"/>
      <c r="K688" s="223"/>
      <c r="L688" s="223"/>
      <c r="M688" s="223"/>
      <c r="N688" s="222"/>
      <c r="O688" s="222"/>
      <c r="P688" s="222"/>
      <c r="Q688" s="222"/>
      <c r="R688" s="223"/>
      <c r="S688" s="223"/>
      <c r="T688" s="223"/>
      <c r="U688" s="223"/>
      <c r="V688" s="223"/>
      <c r="W688" s="223"/>
      <c r="X688" s="223"/>
      <c r="Y688" s="223"/>
      <c r="Z688" s="212"/>
      <c r="AA688" s="212"/>
      <c r="AB688" s="212"/>
      <c r="AC688" s="212"/>
      <c r="AD688" s="212"/>
      <c r="AE688" s="212"/>
      <c r="AF688" s="212"/>
      <c r="AG688" s="212" t="s">
        <v>228</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66" t="s">
        <v>719</v>
      </c>
      <c r="D689" s="247"/>
      <c r="E689" s="248">
        <v>28.91</v>
      </c>
      <c r="F689" s="223"/>
      <c r="G689" s="223"/>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228</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66" t="s">
        <v>720</v>
      </c>
      <c r="D690" s="247"/>
      <c r="E690" s="248">
        <v>88.24</v>
      </c>
      <c r="F690" s="223"/>
      <c r="G690" s="223"/>
      <c r="H690" s="223"/>
      <c r="I690" s="223"/>
      <c r="J690" s="223"/>
      <c r="K690" s="223"/>
      <c r="L690" s="223"/>
      <c r="M690" s="223"/>
      <c r="N690" s="222"/>
      <c r="O690" s="222"/>
      <c r="P690" s="222"/>
      <c r="Q690" s="222"/>
      <c r="R690" s="223"/>
      <c r="S690" s="223"/>
      <c r="T690" s="223"/>
      <c r="U690" s="223"/>
      <c r="V690" s="223"/>
      <c r="W690" s="223"/>
      <c r="X690" s="223"/>
      <c r="Y690" s="223"/>
      <c r="Z690" s="212"/>
      <c r="AA690" s="212"/>
      <c r="AB690" s="212"/>
      <c r="AC690" s="212"/>
      <c r="AD690" s="212"/>
      <c r="AE690" s="212"/>
      <c r="AF690" s="212"/>
      <c r="AG690" s="212" t="s">
        <v>228</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66" t="s">
        <v>721</v>
      </c>
      <c r="D691" s="247"/>
      <c r="E691" s="248">
        <v>3.23</v>
      </c>
      <c r="F691" s="223"/>
      <c r="G691" s="223"/>
      <c r="H691" s="223"/>
      <c r="I691" s="223"/>
      <c r="J691" s="223"/>
      <c r="K691" s="223"/>
      <c r="L691" s="223"/>
      <c r="M691" s="223"/>
      <c r="N691" s="222"/>
      <c r="O691" s="222"/>
      <c r="P691" s="222"/>
      <c r="Q691" s="222"/>
      <c r="R691" s="223"/>
      <c r="S691" s="223"/>
      <c r="T691" s="223"/>
      <c r="U691" s="223"/>
      <c r="V691" s="223"/>
      <c r="W691" s="223"/>
      <c r="X691" s="223"/>
      <c r="Y691" s="223"/>
      <c r="Z691" s="212"/>
      <c r="AA691" s="212"/>
      <c r="AB691" s="212"/>
      <c r="AC691" s="212"/>
      <c r="AD691" s="212"/>
      <c r="AE691" s="212"/>
      <c r="AF691" s="212"/>
      <c r="AG691" s="212" t="s">
        <v>228</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66" t="s">
        <v>722</v>
      </c>
      <c r="D692" s="247"/>
      <c r="E692" s="248">
        <v>-29.14</v>
      </c>
      <c r="F692" s="223"/>
      <c r="G692" s="223"/>
      <c r="H692" s="223"/>
      <c r="I692" s="223"/>
      <c r="J692" s="223"/>
      <c r="K692" s="223"/>
      <c r="L692" s="223"/>
      <c r="M692" s="223"/>
      <c r="N692" s="222"/>
      <c r="O692" s="222"/>
      <c r="P692" s="222"/>
      <c r="Q692" s="222"/>
      <c r="R692" s="223"/>
      <c r="S692" s="223"/>
      <c r="T692" s="223"/>
      <c r="U692" s="223"/>
      <c r="V692" s="223"/>
      <c r="W692" s="223"/>
      <c r="X692" s="223"/>
      <c r="Y692" s="223"/>
      <c r="Z692" s="212"/>
      <c r="AA692" s="212"/>
      <c r="AB692" s="212"/>
      <c r="AC692" s="212"/>
      <c r="AD692" s="212"/>
      <c r="AE692" s="212"/>
      <c r="AF692" s="212"/>
      <c r="AG692" s="212" t="s">
        <v>228</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ht="22.5" outlineLevel="3" x14ac:dyDescent="0.2">
      <c r="A693" s="219"/>
      <c r="B693" s="220"/>
      <c r="C693" s="266" t="s">
        <v>723</v>
      </c>
      <c r="D693" s="247"/>
      <c r="E693" s="248">
        <v>62.13</v>
      </c>
      <c r="F693" s="223"/>
      <c r="G693" s="223"/>
      <c r="H693" s="223"/>
      <c r="I693" s="223"/>
      <c r="J693" s="223"/>
      <c r="K693" s="223"/>
      <c r="L693" s="223"/>
      <c r="M693" s="223"/>
      <c r="N693" s="222"/>
      <c r="O693" s="222"/>
      <c r="P693" s="222"/>
      <c r="Q693" s="222"/>
      <c r="R693" s="223"/>
      <c r="S693" s="223"/>
      <c r="T693" s="223"/>
      <c r="U693" s="223"/>
      <c r="V693" s="223"/>
      <c r="W693" s="223"/>
      <c r="X693" s="223"/>
      <c r="Y693" s="223"/>
      <c r="Z693" s="212"/>
      <c r="AA693" s="212"/>
      <c r="AB693" s="212"/>
      <c r="AC693" s="212"/>
      <c r="AD693" s="212"/>
      <c r="AE693" s="212"/>
      <c r="AF693" s="212"/>
      <c r="AG693" s="212" t="s">
        <v>228</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66" t="s">
        <v>724</v>
      </c>
      <c r="D694" s="247"/>
      <c r="E694" s="248">
        <v>-28.79</v>
      </c>
      <c r="F694" s="223"/>
      <c r="G694" s="223"/>
      <c r="H694" s="223"/>
      <c r="I694" s="223"/>
      <c r="J694" s="223"/>
      <c r="K694" s="223"/>
      <c r="L694" s="223"/>
      <c r="M694" s="223"/>
      <c r="N694" s="222"/>
      <c r="O694" s="222"/>
      <c r="P694" s="222"/>
      <c r="Q694" s="222"/>
      <c r="R694" s="223"/>
      <c r="S694" s="223"/>
      <c r="T694" s="223"/>
      <c r="U694" s="223"/>
      <c r="V694" s="223"/>
      <c r="W694" s="223"/>
      <c r="X694" s="223"/>
      <c r="Y694" s="223"/>
      <c r="Z694" s="212"/>
      <c r="AA694" s="212"/>
      <c r="AB694" s="212"/>
      <c r="AC694" s="212"/>
      <c r="AD694" s="212"/>
      <c r="AE694" s="212"/>
      <c r="AF694" s="212"/>
      <c r="AG694" s="212" t="s">
        <v>228</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66" t="s">
        <v>725</v>
      </c>
      <c r="D695" s="247"/>
      <c r="E695" s="248">
        <v>25.84</v>
      </c>
      <c r="F695" s="223"/>
      <c r="G695" s="223"/>
      <c r="H695" s="223"/>
      <c r="I695" s="223"/>
      <c r="J695" s="223"/>
      <c r="K695" s="223"/>
      <c r="L695" s="223"/>
      <c r="M695" s="223"/>
      <c r="N695" s="222"/>
      <c r="O695" s="222"/>
      <c r="P695" s="222"/>
      <c r="Q695" s="222"/>
      <c r="R695" s="223"/>
      <c r="S695" s="223"/>
      <c r="T695" s="223"/>
      <c r="U695" s="223"/>
      <c r="V695" s="223"/>
      <c r="W695" s="223"/>
      <c r="X695" s="223"/>
      <c r="Y695" s="223"/>
      <c r="Z695" s="212"/>
      <c r="AA695" s="212"/>
      <c r="AB695" s="212"/>
      <c r="AC695" s="212"/>
      <c r="AD695" s="212"/>
      <c r="AE695" s="212"/>
      <c r="AF695" s="212"/>
      <c r="AG695" s="212" t="s">
        <v>228</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66" t="s">
        <v>726</v>
      </c>
      <c r="D696" s="247"/>
      <c r="E696" s="248">
        <v>19.82</v>
      </c>
      <c r="F696" s="223"/>
      <c r="G696" s="223"/>
      <c r="H696" s="223"/>
      <c r="I696" s="223"/>
      <c r="J696" s="223"/>
      <c r="K696" s="223"/>
      <c r="L696" s="223"/>
      <c r="M696" s="223"/>
      <c r="N696" s="222"/>
      <c r="O696" s="222"/>
      <c r="P696" s="222"/>
      <c r="Q696" s="222"/>
      <c r="R696" s="223"/>
      <c r="S696" s="223"/>
      <c r="T696" s="223"/>
      <c r="U696" s="223"/>
      <c r="V696" s="223"/>
      <c r="W696" s="223"/>
      <c r="X696" s="223"/>
      <c r="Y696" s="223"/>
      <c r="Z696" s="212"/>
      <c r="AA696" s="212"/>
      <c r="AB696" s="212"/>
      <c r="AC696" s="212"/>
      <c r="AD696" s="212"/>
      <c r="AE696" s="212"/>
      <c r="AF696" s="212"/>
      <c r="AG696" s="212" t="s">
        <v>228</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66" t="s">
        <v>727</v>
      </c>
      <c r="D697" s="247"/>
      <c r="E697" s="248">
        <v>17.149999999999999</v>
      </c>
      <c r="F697" s="223"/>
      <c r="G697" s="223"/>
      <c r="H697" s="223"/>
      <c r="I697" s="223"/>
      <c r="J697" s="223"/>
      <c r="K697" s="223"/>
      <c r="L697" s="223"/>
      <c r="M697" s="223"/>
      <c r="N697" s="222"/>
      <c r="O697" s="222"/>
      <c r="P697" s="222"/>
      <c r="Q697" s="222"/>
      <c r="R697" s="223"/>
      <c r="S697" s="223"/>
      <c r="T697" s="223"/>
      <c r="U697" s="223"/>
      <c r="V697" s="223"/>
      <c r="W697" s="223"/>
      <c r="X697" s="223"/>
      <c r="Y697" s="223"/>
      <c r="Z697" s="212"/>
      <c r="AA697" s="212"/>
      <c r="AB697" s="212"/>
      <c r="AC697" s="212"/>
      <c r="AD697" s="212"/>
      <c r="AE697" s="212"/>
      <c r="AF697" s="212"/>
      <c r="AG697" s="212" t="s">
        <v>228</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66" t="s">
        <v>728</v>
      </c>
      <c r="D698" s="247"/>
      <c r="E698" s="248">
        <v>29.06</v>
      </c>
      <c r="F698" s="223"/>
      <c r="G698" s="223"/>
      <c r="H698" s="223"/>
      <c r="I698" s="223"/>
      <c r="J698" s="223"/>
      <c r="K698" s="223"/>
      <c r="L698" s="223"/>
      <c r="M698" s="223"/>
      <c r="N698" s="222"/>
      <c r="O698" s="222"/>
      <c r="P698" s="222"/>
      <c r="Q698" s="222"/>
      <c r="R698" s="223"/>
      <c r="S698" s="223"/>
      <c r="T698" s="223"/>
      <c r="U698" s="223"/>
      <c r="V698" s="223"/>
      <c r="W698" s="223"/>
      <c r="X698" s="223"/>
      <c r="Y698" s="223"/>
      <c r="Z698" s="212"/>
      <c r="AA698" s="212"/>
      <c r="AB698" s="212"/>
      <c r="AC698" s="212"/>
      <c r="AD698" s="212"/>
      <c r="AE698" s="212"/>
      <c r="AF698" s="212"/>
      <c r="AG698" s="212" t="s">
        <v>228</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66" t="s">
        <v>729</v>
      </c>
      <c r="D699" s="247"/>
      <c r="E699" s="248">
        <v>9.7799999999999994</v>
      </c>
      <c r="F699" s="223"/>
      <c r="G699" s="223"/>
      <c r="H699" s="223"/>
      <c r="I699" s="223"/>
      <c r="J699" s="223"/>
      <c r="K699" s="223"/>
      <c r="L699" s="223"/>
      <c r="M699" s="223"/>
      <c r="N699" s="222"/>
      <c r="O699" s="222"/>
      <c r="P699" s="222"/>
      <c r="Q699" s="222"/>
      <c r="R699" s="223"/>
      <c r="S699" s="223"/>
      <c r="T699" s="223"/>
      <c r="U699" s="223"/>
      <c r="V699" s="223"/>
      <c r="W699" s="223"/>
      <c r="X699" s="223"/>
      <c r="Y699" s="223"/>
      <c r="Z699" s="212"/>
      <c r="AA699" s="212"/>
      <c r="AB699" s="212"/>
      <c r="AC699" s="212"/>
      <c r="AD699" s="212"/>
      <c r="AE699" s="212"/>
      <c r="AF699" s="212"/>
      <c r="AG699" s="212" t="s">
        <v>228</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66" t="s">
        <v>730</v>
      </c>
      <c r="D700" s="247"/>
      <c r="E700" s="248">
        <v>-1.18</v>
      </c>
      <c r="F700" s="223"/>
      <c r="G700" s="223"/>
      <c r="H700" s="223"/>
      <c r="I700" s="223"/>
      <c r="J700" s="223"/>
      <c r="K700" s="223"/>
      <c r="L700" s="223"/>
      <c r="M700" s="223"/>
      <c r="N700" s="222"/>
      <c r="O700" s="222"/>
      <c r="P700" s="222"/>
      <c r="Q700" s="222"/>
      <c r="R700" s="223"/>
      <c r="S700" s="223"/>
      <c r="T700" s="223"/>
      <c r="U700" s="223"/>
      <c r="V700" s="223"/>
      <c r="W700" s="223"/>
      <c r="X700" s="223"/>
      <c r="Y700" s="223"/>
      <c r="Z700" s="212"/>
      <c r="AA700" s="212"/>
      <c r="AB700" s="212"/>
      <c r="AC700" s="212"/>
      <c r="AD700" s="212"/>
      <c r="AE700" s="212"/>
      <c r="AF700" s="212"/>
      <c r="AG700" s="212" t="s">
        <v>228</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ht="22.5" outlineLevel="1" x14ac:dyDescent="0.2">
      <c r="A701" s="233">
        <v>100</v>
      </c>
      <c r="B701" s="234" t="s">
        <v>731</v>
      </c>
      <c r="C701" s="242" t="s">
        <v>732</v>
      </c>
      <c r="D701" s="235" t="s">
        <v>220</v>
      </c>
      <c r="E701" s="236">
        <v>346.82299999999998</v>
      </c>
      <c r="F701" s="237"/>
      <c r="G701" s="238">
        <f>ROUND(E701*F701,2)</f>
        <v>0</v>
      </c>
      <c r="H701" s="237"/>
      <c r="I701" s="238">
        <f>ROUND(E701*H701,2)</f>
        <v>0</v>
      </c>
      <c r="J701" s="237"/>
      <c r="K701" s="238">
        <f>ROUND(E701*J701,2)</f>
        <v>0</v>
      </c>
      <c r="L701" s="238">
        <v>21</v>
      </c>
      <c r="M701" s="238">
        <f>G701*(1+L701/100)</f>
        <v>0</v>
      </c>
      <c r="N701" s="236">
        <v>1.3999999999999999E-4</v>
      </c>
      <c r="O701" s="236">
        <f>ROUND(E701*N701,2)</f>
        <v>0.05</v>
      </c>
      <c r="P701" s="236">
        <v>0</v>
      </c>
      <c r="Q701" s="236">
        <f>ROUND(E701*P701,2)</f>
        <v>0</v>
      </c>
      <c r="R701" s="238" t="s">
        <v>715</v>
      </c>
      <c r="S701" s="238" t="s">
        <v>205</v>
      </c>
      <c r="T701" s="239" t="s">
        <v>222</v>
      </c>
      <c r="U701" s="223">
        <v>0.10191</v>
      </c>
      <c r="V701" s="223">
        <f>ROUND(E701*U701,2)</f>
        <v>35.340000000000003</v>
      </c>
      <c r="W701" s="223"/>
      <c r="X701" s="223" t="s">
        <v>223</v>
      </c>
      <c r="Y701" s="223" t="s">
        <v>208</v>
      </c>
      <c r="Z701" s="212"/>
      <c r="AA701" s="212"/>
      <c r="AB701" s="212"/>
      <c r="AC701" s="212"/>
      <c r="AD701" s="212"/>
      <c r="AE701" s="212"/>
      <c r="AF701" s="212"/>
      <c r="AG701" s="212" t="s">
        <v>224</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2" x14ac:dyDescent="0.2">
      <c r="A702" s="219"/>
      <c r="B702" s="220"/>
      <c r="C702" s="266" t="s">
        <v>733</v>
      </c>
      <c r="D702" s="247"/>
      <c r="E702" s="248">
        <v>346.82</v>
      </c>
      <c r="F702" s="223"/>
      <c r="G702" s="223"/>
      <c r="H702" s="223"/>
      <c r="I702" s="223"/>
      <c r="J702" s="223"/>
      <c r="K702" s="223"/>
      <c r="L702" s="223"/>
      <c r="M702" s="223"/>
      <c r="N702" s="222"/>
      <c r="O702" s="222"/>
      <c r="P702" s="222"/>
      <c r="Q702" s="222"/>
      <c r="R702" s="223"/>
      <c r="S702" s="223"/>
      <c r="T702" s="223"/>
      <c r="U702" s="223"/>
      <c r="V702" s="223"/>
      <c r="W702" s="223"/>
      <c r="X702" s="223"/>
      <c r="Y702" s="223"/>
      <c r="Z702" s="212"/>
      <c r="AA702" s="212"/>
      <c r="AB702" s="212"/>
      <c r="AC702" s="212"/>
      <c r="AD702" s="212"/>
      <c r="AE702" s="212"/>
      <c r="AF702" s="212"/>
      <c r="AG702" s="212" t="s">
        <v>228</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ht="22.5" outlineLevel="1" x14ac:dyDescent="0.2">
      <c r="A703" s="233">
        <v>101</v>
      </c>
      <c r="B703" s="234" t="s">
        <v>734</v>
      </c>
      <c r="C703" s="242" t="s">
        <v>1291</v>
      </c>
      <c r="D703" s="235" t="s">
        <v>220</v>
      </c>
      <c r="E703" s="236">
        <v>135.30000000000001</v>
      </c>
      <c r="F703" s="237"/>
      <c r="G703" s="238">
        <f>ROUND(E703*F703,2)</f>
        <v>0</v>
      </c>
      <c r="H703" s="237"/>
      <c r="I703" s="238">
        <f>ROUND(E703*H703,2)</f>
        <v>0</v>
      </c>
      <c r="J703" s="237"/>
      <c r="K703" s="238">
        <f>ROUND(E703*J703,2)</f>
        <v>0</v>
      </c>
      <c r="L703" s="238">
        <v>21</v>
      </c>
      <c r="M703" s="238">
        <f>G703*(1+L703/100)</f>
        <v>0</v>
      </c>
      <c r="N703" s="236">
        <v>1.6000000000000001E-4</v>
      </c>
      <c r="O703" s="236">
        <f>ROUND(E703*N703,2)</f>
        <v>0.02</v>
      </c>
      <c r="P703" s="236">
        <v>0</v>
      </c>
      <c r="Q703" s="236">
        <f>ROUND(E703*P703,2)</f>
        <v>0</v>
      </c>
      <c r="R703" s="238" t="s">
        <v>715</v>
      </c>
      <c r="S703" s="238" t="s">
        <v>205</v>
      </c>
      <c r="T703" s="239" t="s">
        <v>222</v>
      </c>
      <c r="U703" s="223">
        <v>0.10902000000000001</v>
      </c>
      <c r="V703" s="223">
        <f>ROUND(E703*U703,2)</f>
        <v>14.75</v>
      </c>
      <c r="W703" s="223"/>
      <c r="X703" s="223" t="s">
        <v>223</v>
      </c>
      <c r="Y703" s="223" t="s">
        <v>208</v>
      </c>
      <c r="Z703" s="212"/>
      <c r="AA703" s="212"/>
      <c r="AB703" s="212"/>
      <c r="AC703" s="212"/>
      <c r="AD703" s="212"/>
      <c r="AE703" s="212"/>
      <c r="AF703" s="212"/>
      <c r="AG703" s="212" t="s">
        <v>224</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2" x14ac:dyDescent="0.2">
      <c r="A704" s="219"/>
      <c r="B704" s="220"/>
      <c r="C704" s="266" t="s">
        <v>706</v>
      </c>
      <c r="D704" s="247"/>
      <c r="E704" s="248"/>
      <c r="F704" s="223"/>
      <c r="G704" s="223"/>
      <c r="H704" s="223"/>
      <c r="I704" s="223"/>
      <c r="J704" s="223"/>
      <c r="K704" s="223"/>
      <c r="L704" s="223"/>
      <c r="M704" s="223"/>
      <c r="N704" s="222"/>
      <c r="O704" s="222"/>
      <c r="P704" s="222"/>
      <c r="Q704" s="222"/>
      <c r="R704" s="223"/>
      <c r="S704" s="223"/>
      <c r="T704" s="223"/>
      <c r="U704" s="223"/>
      <c r="V704" s="223"/>
      <c r="W704" s="223"/>
      <c r="X704" s="223"/>
      <c r="Y704" s="223"/>
      <c r="Z704" s="212"/>
      <c r="AA704" s="212"/>
      <c r="AB704" s="212"/>
      <c r="AC704" s="212"/>
      <c r="AD704" s="212"/>
      <c r="AE704" s="212"/>
      <c r="AF704" s="212"/>
      <c r="AG704" s="212" t="s">
        <v>228</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66" t="s">
        <v>735</v>
      </c>
      <c r="D705" s="247"/>
      <c r="E705" s="248">
        <v>50</v>
      </c>
      <c r="F705" s="223"/>
      <c r="G705" s="223"/>
      <c r="H705" s="223"/>
      <c r="I705" s="223"/>
      <c r="J705" s="223"/>
      <c r="K705" s="223"/>
      <c r="L705" s="223"/>
      <c r="M705" s="223"/>
      <c r="N705" s="222"/>
      <c r="O705" s="222"/>
      <c r="P705" s="222"/>
      <c r="Q705" s="222"/>
      <c r="R705" s="223"/>
      <c r="S705" s="223"/>
      <c r="T705" s="223"/>
      <c r="U705" s="223"/>
      <c r="V705" s="223"/>
      <c r="W705" s="223"/>
      <c r="X705" s="223"/>
      <c r="Y705" s="223"/>
      <c r="Z705" s="212"/>
      <c r="AA705" s="212"/>
      <c r="AB705" s="212"/>
      <c r="AC705" s="212"/>
      <c r="AD705" s="212"/>
      <c r="AE705" s="212"/>
      <c r="AF705" s="212"/>
      <c r="AG705" s="212" t="s">
        <v>228</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66" t="s">
        <v>736</v>
      </c>
      <c r="D706" s="247"/>
      <c r="E706" s="248">
        <v>21.7</v>
      </c>
      <c r="F706" s="223"/>
      <c r="G706" s="223"/>
      <c r="H706" s="223"/>
      <c r="I706" s="223"/>
      <c r="J706" s="223"/>
      <c r="K706" s="223"/>
      <c r="L706" s="223"/>
      <c r="M706" s="223"/>
      <c r="N706" s="222"/>
      <c r="O706" s="222"/>
      <c r="P706" s="222"/>
      <c r="Q706" s="222"/>
      <c r="R706" s="223"/>
      <c r="S706" s="223"/>
      <c r="T706" s="223"/>
      <c r="U706" s="223"/>
      <c r="V706" s="223"/>
      <c r="W706" s="223"/>
      <c r="X706" s="223"/>
      <c r="Y706" s="223"/>
      <c r="Z706" s="212"/>
      <c r="AA706" s="212"/>
      <c r="AB706" s="212"/>
      <c r="AC706" s="212"/>
      <c r="AD706" s="212"/>
      <c r="AE706" s="212"/>
      <c r="AF706" s="212"/>
      <c r="AG706" s="212" t="s">
        <v>228</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66" t="s">
        <v>737</v>
      </c>
      <c r="D707" s="247"/>
      <c r="E707" s="248">
        <v>23.3</v>
      </c>
      <c r="F707" s="223"/>
      <c r="G707" s="223"/>
      <c r="H707" s="223"/>
      <c r="I707" s="223"/>
      <c r="J707" s="223"/>
      <c r="K707" s="223"/>
      <c r="L707" s="223"/>
      <c r="M707" s="223"/>
      <c r="N707" s="222"/>
      <c r="O707" s="222"/>
      <c r="P707" s="222"/>
      <c r="Q707" s="222"/>
      <c r="R707" s="223"/>
      <c r="S707" s="223"/>
      <c r="T707" s="223"/>
      <c r="U707" s="223"/>
      <c r="V707" s="223"/>
      <c r="W707" s="223"/>
      <c r="X707" s="223"/>
      <c r="Y707" s="223"/>
      <c r="Z707" s="212"/>
      <c r="AA707" s="212"/>
      <c r="AB707" s="212"/>
      <c r="AC707" s="212"/>
      <c r="AD707" s="212"/>
      <c r="AE707" s="212"/>
      <c r="AF707" s="212"/>
      <c r="AG707" s="212" t="s">
        <v>228</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66" t="s">
        <v>738</v>
      </c>
      <c r="D708" s="247"/>
      <c r="E708" s="248">
        <v>40.299999999999997</v>
      </c>
      <c r="F708" s="223"/>
      <c r="G708" s="223"/>
      <c r="H708" s="223"/>
      <c r="I708" s="223"/>
      <c r="J708" s="223"/>
      <c r="K708" s="223"/>
      <c r="L708" s="223"/>
      <c r="M708" s="223"/>
      <c r="N708" s="222"/>
      <c r="O708" s="222"/>
      <c r="P708" s="222"/>
      <c r="Q708" s="222"/>
      <c r="R708" s="223"/>
      <c r="S708" s="223"/>
      <c r="T708" s="223"/>
      <c r="U708" s="223"/>
      <c r="V708" s="223"/>
      <c r="W708" s="223"/>
      <c r="X708" s="223"/>
      <c r="Y708" s="223"/>
      <c r="Z708" s="212"/>
      <c r="AA708" s="212"/>
      <c r="AB708" s="212"/>
      <c r="AC708" s="212"/>
      <c r="AD708" s="212"/>
      <c r="AE708" s="212"/>
      <c r="AF708" s="212"/>
      <c r="AG708" s="212" t="s">
        <v>228</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x14ac:dyDescent="0.2">
      <c r="A709" s="226" t="s">
        <v>200</v>
      </c>
      <c r="B709" s="227" t="s">
        <v>150</v>
      </c>
      <c r="C709" s="241" t="s">
        <v>151</v>
      </c>
      <c r="D709" s="228"/>
      <c r="E709" s="229"/>
      <c r="F709" s="230"/>
      <c r="G709" s="230">
        <f>SUMIF(AG710:AG733,"&lt;&gt;NOR",G710:G733)</f>
        <v>0</v>
      </c>
      <c r="H709" s="230"/>
      <c r="I709" s="230">
        <f>SUM(I710:I733)</f>
        <v>0</v>
      </c>
      <c r="J709" s="230"/>
      <c r="K709" s="230">
        <f>SUM(K710:K733)</f>
        <v>0</v>
      </c>
      <c r="L709" s="230"/>
      <c r="M709" s="230">
        <f>SUM(M710:M733)</f>
        <v>0</v>
      </c>
      <c r="N709" s="229"/>
      <c r="O709" s="229">
        <f>SUM(O710:O733)</f>
        <v>0.08</v>
      </c>
      <c r="P709" s="229"/>
      <c r="Q709" s="229">
        <f>SUM(Q710:Q733)</f>
        <v>0</v>
      </c>
      <c r="R709" s="230"/>
      <c r="S709" s="230"/>
      <c r="T709" s="231"/>
      <c r="U709" s="225"/>
      <c r="V709" s="225">
        <f>SUM(V710:V733)</f>
        <v>0.85</v>
      </c>
      <c r="W709" s="225"/>
      <c r="X709" s="225"/>
      <c r="Y709" s="225"/>
      <c r="AG709" t="s">
        <v>201</v>
      </c>
    </row>
    <row r="710" spans="1:60" outlineLevel="1" x14ac:dyDescent="0.2">
      <c r="A710" s="233">
        <v>102</v>
      </c>
      <c r="B710" s="234" t="s">
        <v>739</v>
      </c>
      <c r="C710" s="242" t="s">
        <v>740</v>
      </c>
      <c r="D710" s="235" t="s">
        <v>404</v>
      </c>
      <c r="E710" s="236">
        <v>5</v>
      </c>
      <c r="F710" s="237"/>
      <c r="G710" s="238">
        <f>ROUND(E710*F710,2)</f>
        <v>0</v>
      </c>
      <c r="H710" s="237"/>
      <c r="I710" s="238">
        <f>ROUND(E710*H710,2)</f>
        <v>0</v>
      </c>
      <c r="J710" s="237"/>
      <c r="K710" s="238">
        <f>ROUND(E710*J710,2)</f>
        <v>0</v>
      </c>
      <c r="L710" s="238">
        <v>21</v>
      </c>
      <c r="M710" s="238">
        <f>G710*(1+L710/100)</f>
        <v>0</v>
      </c>
      <c r="N710" s="236">
        <v>1.0000000000000001E-5</v>
      </c>
      <c r="O710" s="236">
        <f>ROUND(E710*N710,2)</f>
        <v>0</v>
      </c>
      <c r="P710" s="236">
        <v>0</v>
      </c>
      <c r="Q710" s="236">
        <f>ROUND(E710*P710,2)</f>
        <v>0</v>
      </c>
      <c r="R710" s="238" t="s">
        <v>221</v>
      </c>
      <c r="S710" s="238" t="s">
        <v>205</v>
      </c>
      <c r="T710" s="239" t="s">
        <v>222</v>
      </c>
      <c r="U710" s="223">
        <v>0.17</v>
      </c>
      <c r="V710" s="223">
        <f>ROUND(E710*U710,2)</f>
        <v>0.85</v>
      </c>
      <c r="W710" s="223"/>
      <c r="X710" s="223" t="s">
        <v>223</v>
      </c>
      <c r="Y710" s="223" t="s">
        <v>208</v>
      </c>
      <c r="Z710" s="212"/>
      <c r="AA710" s="212"/>
      <c r="AB710" s="212"/>
      <c r="AC710" s="212"/>
      <c r="AD710" s="212"/>
      <c r="AE710" s="212"/>
      <c r="AF710" s="212"/>
      <c r="AG710" s="212" t="s">
        <v>224</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2" x14ac:dyDescent="0.2">
      <c r="A711" s="219"/>
      <c r="B711" s="220"/>
      <c r="C711" s="266" t="s">
        <v>741</v>
      </c>
      <c r="D711" s="247"/>
      <c r="E711" s="248">
        <v>5</v>
      </c>
      <c r="F711" s="223"/>
      <c r="G711" s="223"/>
      <c r="H711" s="223"/>
      <c r="I711" s="223"/>
      <c r="J711" s="223"/>
      <c r="K711" s="223"/>
      <c r="L711" s="223"/>
      <c r="M711" s="223"/>
      <c r="N711" s="222"/>
      <c r="O711" s="222"/>
      <c r="P711" s="222"/>
      <c r="Q711" s="222"/>
      <c r="R711" s="223"/>
      <c r="S711" s="223"/>
      <c r="T711" s="223"/>
      <c r="U711" s="223"/>
      <c r="V711" s="223"/>
      <c r="W711" s="223"/>
      <c r="X711" s="223"/>
      <c r="Y711" s="223"/>
      <c r="Z711" s="212"/>
      <c r="AA711" s="212"/>
      <c r="AB711" s="212"/>
      <c r="AC711" s="212"/>
      <c r="AD711" s="212"/>
      <c r="AE711" s="212"/>
      <c r="AF711" s="212"/>
      <c r="AG711" s="212" t="s">
        <v>228</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ht="22.5" outlineLevel="1" x14ac:dyDescent="0.2">
      <c r="A712" s="233">
        <v>103</v>
      </c>
      <c r="B712" s="234" t="s">
        <v>742</v>
      </c>
      <c r="C712" s="242" t="s">
        <v>743</v>
      </c>
      <c r="D712" s="235" t="s">
        <v>480</v>
      </c>
      <c r="E712" s="236">
        <v>1</v>
      </c>
      <c r="F712" s="237"/>
      <c r="G712" s="238">
        <f>ROUND(E712*F712,2)</f>
        <v>0</v>
      </c>
      <c r="H712" s="237"/>
      <c r="I712" s="238">
        <f>ROUND(E712*H712,2)</f>
        <v>0</v>
      </c>
      <c r="J712" s="237"/>
      <c r="K712" s="238">
        <f>ROUND(E712*J712,2)</f>
        <v>0</v>
      </c>
      <c r="L712" s="238">
        <v>21</v>
      </c>
      <c r="M712" s="238">
        <f>G712*(1+L712/100)</f>
        <v>0</v>
      </c>
      <c r="N712" s="236">
        <v>0</v>
      </c>
      <c r="O712" s="236">
        <f>ROUND(E712*N712,2)</f>
        <v>0</v>
      </c>
      <c r="P712" s="236">
        <v>0</v>
      </c>
      <c r="Q712" s="236">
        <f>ROUND(E712*P712,2)</f>
        <v>0</v>
      </c>
      <c r="R712" s="238"/>
      <c r="S712" s="238" t="s">
        <v>267</v>
      </c>
      <c r="T712" s="239" t="s">
        <v>206</v>
      </c>
      <c r="U712" s="223">
        <v>0</v>
      </c>
      <c r="V712" s="223">
        <f>ROUND(E712*U712,2)</f>
        <v>0</v>
      </c>
      <c r="W712" s="223"/>
      <c r="X712" s="223" t="s">
        <v>223</v>
      </c>
      <c r="Y712" s="223" t="s">
        <v>208</v>
      </c>
      <c r="Z712" s="212"/>
      <c r="AA712" s="212"/>
      <c r="AB712" s="212"/>
      <c r="AC712" s="212"/>
      <c r="AD712" s="212"/>
      <c r="AE712" s="212"/>
      <c r="AF712" s="212"/>
      <c r="AG712" s="212" t="s">
        <v>224</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2" x14ac:dyDescent="0.2">
      <c r="A713" s="219"/>
      <c r="B713" s="220"/>
      <c r="C713" s="243" t="s">
        <v>744</v>
      </c>
      <c r="D713" s="240"/>
      <c r="E713" s="240"/>
      <c r="F713" s="240"/>
      <c r="G713" s="240"/>
      <c r="H713" s="223"/>
      <c r="I713" s="223"/>
      <c r="J713" s="223"/>
      <c r="K713" s="223"/>
      <c r="L713" s="223"/>
      <c r="M713" s="223"/>
      <c r="N713" s="222"/>
      <c r="O713" s="222"/>
      <c r="P713" s="222"/>
      <c r="Q713" s="222"/>
      <c r="R713" s="223"/>
      <c r="S713" s="223"/>
      <c r="T713" s="223"/>
      <c r="U713" s="223"/>
      <c r="V713" s="223"/>
      <c r="W713" s="223"/>
      <c r="X713" s="223"/>
      <c r="Y713" s="223"/>
      <c r="Z713" s="212"/>
      <c r="AA713" s="212"/>
      <c r="AB713" s="212"/>
      <c r="AC713" s="212"/>
      <c r="AD713" s="212"/>
      <c r="AE713" s="212"/>
      <c r="AF713" s="212"/>
      <c r="AG713" s="212" t="s">
        <v>211</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67" t="s">
        <v>745</v>
      </c>
      <c r="D714" s="255"/>
      <c r="E714" s="255"/>
      <c r="F714" s="255"/>
      <c r="G714" s="255"/>
      <c r="H714" s="223"/>
      <c r="I714" s="223"/>
      <c r="J714" s="223"/>
      <c r="K714" s="223"/>
      <c r="L714" s="223"/>
      <c r="M714" s="223"/>
      <c r="N714" s="222"/>
      <c r="O714" s="222"/>
      <c r="P714" s="222"/>
      <c r="Q714" s="222"/>
      <c r="R714" s="223"/>
      <c r="S714" s="223"/>
      <c r="T714" s="223"/>
      <c r="U714" s="223"/>
      <c r="V714" s="223"/>
      <c r="W714" s="223"/>
      <c r="X714" s="223"/>
      <c r="Y714" s="223"/>
      <c r="Z714" s="212"/>
      <c r="AA714" s="212"/>
      <c r="AB714" s="212"/>
      <c r="AC714" s="212"/>
      <c r="AD714" s="212"/>
      <c r="AE714" s="212"/>
      <c r="AF714" s="212"/>
      <c r="AG714" s="212" t="s">
        <v>211</v>
      </c>
      <c r="AH714" s="212"/>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67" t="s">
        <v>746</v>
      </c>
      <c r="D715" s="255"/>
      <c r="E715" s="255"/>
      <c r="F715" s="255"/>
      <c r="G715" s="255"/>
      <c r="H715" s="223"/>
      <c r="I715" s="223"/>
      <c r="J715" s="223"/>
      <c r="K715" s="223"/>
      <c r="L715" s="223"/>
      <c r="M715" s="223"/>
      <c r="N715" s="222"/>
      <c r="O715" s="222"/>
      <c r="P715" s="222"/>
      <c r="Q715" s="222"/>
      <c r="R715" s="223"/>
      <c r="S715" s="223"/>
      <c r="T715" s="223"/>
      <c r="U715" s="223"/>
      <c r="V715" s="223"/>
      <c r="W715" s="223"/>
      <c r="X715" s="223"/>
      <c r="Y715" s="223"/>
      <c r="Z715" s="212"/>
      <c r="AA715" s="212"/>
      <c r="AB715" s="212"/>
      <c r="AC715" s="212"/>
      <c r="AD715" s="212"/>
      <c r="AE715" s="212"/>
      <c r="AF715" s="212"/>
      <c r="AG715" s="212" t="s">
        <v>211</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67" t="s">
        <v>747</v>
      </c>
      <c r="D716" s="255"/>
      <c r="E716" s="255"/>
      <c r="F716" s="255"/>
      <c r="G716" s="255"/>
      <c r="H716" s="223"/>
      <c r="I716" s="223"/>
      <c r="J716" s="223"/>
      <c r="K716" s="223"/>
      <c r="L716" s="223"/>
      <c r="M716" s="223"/>
      <c r="N716" s="222"/>
      <c r="O716" s="222"/>
      <c r="P716" s="222"/>
      <c r="Q716" s="222"/>
      <c r="R716" s="223"/>
      <c r="S716" s="223"/>
      <c r="T716" s="223"/>
      <c r="U716" s="223"/>
      <c r="V716" s="223"/>
      <c r="W716" s="223"/>
      <c r="X716" s="223"/>
      <c r="Y716" s="223"/>
      <c r="Z716" s="212"/>
      <c r="AA716" s="212"/>
      <c r="AB716" s="212"/>
      <c r="AC716" s="212"/>
      <c r="AD716" s="212"/>
      <c r="AE716" s="212"/>
      <c r="AF716" s="212"/>
      <c r="AG716" s="212" t="s">
        <v>211</v>
      </c>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67" t="s">
        <v>748</v>
      </c>
      <c r="D717" s="255"/>
      <c r="E717" s="255"/>
      <c r="F717" s="255"/>
      <c r="G717" s="255"/>
      <c r="H717" s="223"/>
      <c r="I717" s="223"/>
      <c r="J717" s="223"/>
      <c r="K717" s="223"/>
      <c r="L717" s="223"/>
      <c r="M717" s="223"/>
      <c r="N717" s="222"/>
      <c r="O717" s="222"/>
      <c r="P717" s="222"/>
      <c r="Q717" s="222"/>
      <c r="R717" s="223"/>
      <c r="S717" s="223"/>
      <c r="T717" s="223"/>
      <c r="U717" s="223"/>
      <c r="V717" s="223"/>
      <c r="W717" s="223"/>
      <c r="X717" s="223"/>
      <c r="Y717" s="223"/>
      <c r="Z717" s="212"/>
      <c r="AA717" s="212"/>
      <c r="AB717" s="212"/>
      <c r="AC717" s="212"/>
      <c r="AD717" s="212"/>
      <c r="AE717" s="212"/>
      <c r="AF717" s="212"/>
      <c r="AG717" s="212" t="s">
        <v>211</v>
      </c>
      <c r="AH717" s="212"/>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67" t="s">
        <v>749</v>
      </c>
      <c r="D718" s="255"/>
      <c r="E718" s="255"/>
      <c r="F718" s="255"/>
      <c r="G718" s="255"/>
      <c r="H718" s="223"/>
      <c r="I718" s="223"/>
      <c r="J718" s="223"/>
      <c r="K718" s="223"/>
      <c r="L718" s="223"/>
      <c r="M718" s="223"/>
      <c r="N718" s="222"/>
      <c r="O718" s="222"/>
      <c r="P718" s="222"/>
      <c r="Q718" s="222"/>
      <c r="R718" s="223"/>
      <c r="S718" s="223"/>
      <c r="T718" s="223"/>
      <c r="U718" s="223"/>
      <c r="V718" s="223"/>
      <c r="W718" s="223"/>
      <c r="X718" s="223"/>
      <c r="Y718" s="223"/>
      <c r="Z718" s="212"/>
      <c r="AA718" s="212"/>
      <c r="AB718" s="212"/>
      <c r="AC718" s="212"/>
      <c r="AD718" s="212"/>
      <c r="AE718" s="212"/>
      <c r="AF718" s="212"/>
      <c r="AG718" s="212" t="s">
        <v>211</v>
      </c>
      <c r="AH718" s="212"/>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67" t="s">
        <v>750</v>
      </c>
      <c r="D719" s="255"/>
      <c r="E719" s="255"/>
      <c r="F719" s="255"/>
      <c r="G719" s="255"/>
      <c r="H719" s="223"/>
      <c r="I719" s="223"/>
      <c r="J719" s="223"/>
      <c r="K719" s="223"/>
      <c r="L719" s="223"/>
      <c r="M719" s="223"/>
      <c r="N719" s="222"/>
      <c r="O719" s="222"/>
      <c r="P719" s="222"/>
      <c r="Q719" s="222"/>
      <c r="R719" s="223"/>
      <c r="S719" s="223"/>
      <c r="T719" s="223"/>
      <c r="U719" s="223"/>
      <c r="V719" s="223"/>
      <c r="W719" s="223"/>
      <c r="X719" s="223"/>
      <c r="Y719" s="223"/>
      <c r="Z719" s="212"/>
      <c r="AA719" s="212"/>
      <c r="AB719" s="212"/>
      <c r="AC719" s="212"/>
      <c r="AD719" s="212"/>
      <c r="AE719" s="212"/>
      <c r="AF719" s="212"/>
      <c r="AG719" s="212" t="s">
        <v>211</v>
      </c>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67" t="s">
        <v>751</v>
      </c>
      <c r="D720" s="255"/>
      <c r="E720" s="255"/>
      <c r="F720" s="255"/>
      <c r="G720" s="255"/>
      <c r="H720" s="223"/>
      <c r="I720" s="223"/>
      <c r="J720" s="223"/>
      <c r="K720" s="223"/>
      <c r="L720" s="223"/>
      <c r="M720" s="223"/>
      <c r="N720" s="222"/>
      <c r="O720" s="222"/>
      <c r="P720" s="222"/>
      <c r="Q720" s="222"/>
      <c r="R720" s="223"/>
      <c r="S720" s="223"/>
      <c r="T720" s="223"/>
      <c r="U720" s="223"/>
      <c r="V720" s="223"/>
      <c r="W720" s="223"/>
      <c r="X720" s="223"/>
      <c r="Y720" s="223"/>
      <c r="Z720" s="212"/>
      <c r="AA720" s="212"/>
      <c r="AB720" s="212"/>
      <c r="AC720" s="212"/>
      <c r="AD720" s="212"/>
      <c r="AE720" s="212"/>
      <c r="AF720" s="212"/>
      <c r="AG720" s="212" t="s">
        <v>211</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67" t="s">
        <v>752</v>
      </c>
      <c r="D721" s="255"/>
      <c r="E721" s="255"/>
      <c r="F721" s="255"/>
      <c r="G721" s="255"/>
      <c r="H721" s="223"/>
      <c r="I721" s="223"/>
      <c r="J721" s="223"/>
      <c r="K721" s="223"/>
      <c r="L721" s="223"/>
      <c r="M721" s="223"/>
      <c r="N721" s="222"/>
      <c r="O721" s="222"/>
      <c r="P721" s="222"/>
      <c r="Q721" s="222"/>
      <c r="R721" s="223"/>
      <c r="S721" s="223"/>
      <c r="T721" s="223"/>
      <c r="U721" s="223"/>
      <c r="V721" s="223"/>
      <c r="W721" s="223"/>
      <c r="X721" s="223"/>
      <c r="Y721" s="223"/>
      <c r="Z721" s="212"/>
      <c r="AA721" s="212"/>
      <c r="AB721" s="212"/>
      <c r="AC721" s="212"/>
      <c r="AD721" s="212"/>
      <c r="AE721" s="212"/>
      <c r="AF721" s="212"/>
      <c r="AG721" s="212" t="s">
        <v>211</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2" x14ac:dyDescent="0.2">
      <c r="A722" s="219"/>
      <c r="B722" s="220"/>
      <c r="C722" s="266" t="s">
        <v>753</v>
      </c>
      <c r="D722" s="247"/>
      <c r="E722" s="248">
        <v>1</v>
      </c>
      <c r="F722" s="223"/>
      <c r="G722" s="223"/>
      <c r="H722" s="223"/>
      <c r="I722" s="223"/>
      <c r="J722" s="223"/>
      <c r="K722" s="223"/>
      <c r="L722" s="223"/>
      <c r="M722" s="223"/>
      <c r="N722" s="222"/>
      <c r="O722" s="222"/>
      <c r="P722" s="222"/>
      <c r="Q722" s="222"/>
      <c r="R722" s="223"/>
      <c r="S722" s="223"/>
      <c r="T722" s="223"/>
      <c r="U722" s="223"/>
      <c r="V722" s="223"/>
      <c r="W722" s="223"/>
      <c r="X722" s="223"/>
      <c r="Y722" s="223"/>
      <c r="Z722" s="212"/>
      <c r="AA722" s="212"/>
      <c r="AB722" s="212"/>
      <c r="AC722" s="212"/>
      <c r="AD722" s="212"/>
      <c r="AE722" s="212"/>
      <c r="AF722" s="212"/>
      <c r="AG722" s="212" t="s">
        <v>228</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ht="22.5" outlineLevel="1" x14ac:dyDescent="0.2">
      <c r="A723" s="233">
        <v>104</v>
      </c>
      <c r="B723" s="234" t="s">
        <v>754</v>
      </c>
      <c r="C723" s="242" t="s">
        <v>755</v>
      </c>
      <c r="D723" s="235" t="s">
        <v>404</v>
      </c>
      <c r="E723" s="236">
        <v>5</v>
      </c>
      <c r="F723" s="237"/>
      <c r="G723" s="238">
        <f>ROUND(E723*F723,2)</f>
        <v>0</v>
      </c>
      <c r="H723" s="237"/>
      <c r="I723" s="238">
        <f>ROUND(E723*H723,2)</f>
        <v>0</v>
      </c>
      <c r="J723" s="237"/>
      <c r="K723" s="238">
        <f>ROUND(E723*J723,2)</f>
        <v>0</v>
      </c>
      <c r="L723" s="238">
        <v>21</v>
      </c>
      <c r="M723" s="238">
        <f>G723*(1+L723/100)</f>
        <v>0</v>
      </c>
      <c r="N723" s="236">
        <v>1.66E-2</v>
      </c>
      <c r="O723" s="236">
        <f>ROUND(E723*N723,2)</f>
        <v>0.08</v>
      </c>
      <c r="P723" s="236">
        <v>0</v>
      </c>
      <c r="Q723" s="236">
        <f>ROUND(E723*P723,2)</f>
        <v>0</v>
      </c>
      <c r="R723" s="238" t="s">
        <v>466</v>
      </c>
      <c r="S723" s="238" t="s">
        <v>205</v>
      </c>
      <c r="T723" s="239" t="s">
        <v>222</v>
      </c>
      <c r="U723" s="223">
        <v>0</v>
      </c>
      <c r="V723" s="223">
        <f>ROUND(E723*U723,2)</f>
        <v>0</v>
      </c>
      <c r="W723" s="223"/>
      <c r="X723" s="223" t="s">
        <v>467</v>
      </c>
      <c r="Y723" s="223" t="s">
        <v>208</v>
      </c>
      <c r="Z723" s="212"/>
      <c r="AA723" s="212"/>
      <c r="AB723" s="212"/>
      <c r="AC723" s="212"/>
      <c r="AD723" s="212"/>
      <c r="AE723" s="212"/>
      <c r="AF723" s="212"/>
      <c r="AG723" s="212" t="s">
        <v>468</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2" x14ac:dyDescent="0.2">
      <c r="A724" s="219"/>
      <c r="B724" s="220"/>
      <c r="C724" s="243" t="s">
        <v>756</v>
      </c>
      <c r="D724" s="240"/>
      <c r="E724" s="240"/>
      <c r="F724" s="240"/>
      <c r="G724" s="240"/>
      <c r="H724" s="223"/>
      <c r="I724" s="223"/>
      <c r="J724" s="223"/>
      <c r="K724" s="223"/>
      <c r="L724" s="223"/>
      <c r="M724" s="223"/>
      <c r="N724" s="222"/>
      <c r="O724" s="222"/>
      <c r="P724" s="222"/>
      <c r="Q724" s="222"/>
      <c r="R724" s="223"/>
      <c r="S724" s="223"/>
      <c r="T724" s="223"/>
      <c r="U724" s="223"/>
      <c r="V724" s="223"/>
      <c r="W724" s="223"/>
      <c r="X724" s="223"/>
      <c r="Y724" s="223"/>
      <c r="Z724" s="212"/>
      <c r="AA724" s="212"/>
      <c r="AB724" s="212"/>
      <c r="AC724" s="212"/>
      <c r="AD724" s="212"/>
      <c r="AE724" s="212"/>
      <c r="AF724" s="212"/>
      <c r="AG724" s="212" t="s">
        <v>211</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67" t="s">
        <v>757</v>
      </c>
      <c r="D725" s="255"/>
      <c r="E725" s="255"/>
      <c r="F725" s="255"/>
      <c r="G725" s="255"/>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211</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67" t="s">
        <v>758</v>
      </c>
      <c r="D726" s="255"/>
      <c r="E726" s="255"/>
      <c r="F726" s="255"/>
      <c r="G726" s="255"/>
      <c r="H726" s="223"/>
      <c r="I726" s="223"/>
      <c r="J726" s="223"/>
      <c r="K726" s="223"/>
      <c r="L726" s="223"/>
      <c r="M726" s="223"/>
      <c r="N726" s="222"/>
      <c r="O726" s="222"/>
      <c r="P726" s="222"/>
      <c r="Q726" s="222"/>
      <c r="R726" s="223"/>
      <c r="S726" s="223"/>
      <c r="T726" s="223"/>
      <c r="U726" s="223"/>
      <c r="V726" s="223"/>
      <c r="W726" s="223"/>
      <c r="X726" s="223"/>
      <c r="Y726" s="223"/>
      <c r="Z726" s="212"/>
      <c r="AA726" s="212"/>
      <c r="AB726" s="212"/>
      <c r="AC726" s="212"/>
      <c r="AD726" s="212"/>
      <c r="AE726" s="212"/>
      <c r="AF726" s="212"/>
      <c r="AG726" s="212" t="s">
        <v>211</v>
      </c>
      <c r="AH726" s="212"/>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67" t="s">
        <v>759</v>
      </c>
      <c r="D727" s="255"/>
      <c r="E727" s="255"/>
      <c r="F727" s="255"/>
      <c r="G727" s="255"/>
      <c r="H727" s="223"/>
      <c r="I727" s="223"/>
      <c r="J727" s="223"/>
      <c r="K727" s="223"/>
      <c r="L727" s="223"/>
      <c r="M727" s="223"/>
      <c r="N727" s="222"/>
      <c r="O727" s="222"/>
      <c r="P727" s="222"/>
      <c r="Q727" s="222"/>
      <c r="R727" s="223"/>
      <c r="S727" s="223"/>
      <c r="T727" s="223"/>
      <c r="U727" s="223"/>
      <c r="V727" s="223"/>
      <c r="W727" s="223"/>
      <c r="X727" s="223"/>
      <c r="Y727" s="223"/>
      <c r="Z727" s="212"/>
      <c r="AA727" s="212"/>
      <c r="AB727" s="212"/>
      <c r="AC727" s="212"/>
      <c r="AD727" s="212"/>
      <c r="AE727" s="212"/>
      <c r="AF727" s="212"/>
      <c r="AG727" s="212" t="s">
        <v>211</v>
      </c>
      <c r="AH727" s="212"/>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67" t="s">
        <v>760</v>
      </c>
      <c r="D728" s="255"/>
      <c r="E728" s="255"/>
      <c r="F728" s="255"/>
      <c r="G728" s="255"/>
      <c r="H728" s="223"/>
      <c r="I728" s="223"/>
      <c r="J728" s="223"/>
      <c r="K728" s="223"/>
      <c r="L728" s="223"/>
      <c r="M728" s="223"/>
      <c r="N728" s="222"/>
      <c r="O728" s="222"/>
      <c r="P728" s="222"/>
      <c r="Q728" s="222"/>
      <c r="R728" s="223"/>
      <c r="S728" s="223"/>
      <c r="T728" s="223"/>
      <c r="U728" s="223"/>
      <c r="V728" s="223"/>
      <c r="W728" s="223"/>
      <c r="X728" s="223"/>
      <c r="Y728" s="223"/>
      <c r="Z728" s="212"/>
      <c r="AA728" s="212"/>
      <c r="AB728" s="212"/>
      <c r="AC728" s="212"/>
      <c r="AD728" s="212"/>
      <c r="AE728" s="212"/>
      <c r="AF728" s="212"/>
      <c r="AG728" s="212" t="s">
        <v>211</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67" t="s">
        <v>761</v>
      </c>
      <c r="D729" s="255"/>
      <c r="E729" s="255"/>
      <c r="F729" s="255"/>
      <c r="G729" s="255"/>
      <c r="H729" s="223"/>
      <c r="I729" s="223"/>
      <c r="J729" s="223"/>
      <c r="K729" s="223"/>
      <c r="L729" s="223"/>
      <c r="M729" s="223"/>
      <c r="N729" s="222"/>
      <c r="O729" s="222"/>
      <c r="P729" s="222"/>
      <c r="Q729" s="222"/>
      <c r="R729" s="223"/>
      <c r="S729" s="223"/>
      <c r="T729" s="223"/>
      <c r="U729" s="223"/>
      <c r="V729" s="223"/>
      <c r="W729" s="223"/>
      <c r="X729" s="223"/>
      <c r="Y729" s="223"/>
      <c r="Z729" s="212"/>
      <c r="AA729" s="212"/>
      <c r="AB729" s="212"/>
      <c r="AC729" s="212"/>
      <c r="AD729" s="212"/>
      <c r="AE729" s="212"/>
      <c r="AF729" s="212"/>
      <c r="AG729" s="212" t="s">
        <v>211</v>
      </c>
      <c r="AH729" s="212"/>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67" t="s">
        <v>762</v>
      </c>
      <c r="D730" s="255"/>
      <c r="E730" s="255"/>
      <c r="F730" s="255"/>
      <c r="G730" s="255"/>
      <c r="H730" s="223"/>
      <c r="I730" s="223"/>
      <c r="J730" s="223"/>
      <c r="K730" s="223"/>
      <c r="L730" s="223"/>
      <c r="M730" s="223"/>
      <c r="N730" s="222"/>
      <c r="O730" s="222"/>
      <c r="P730" s="222"/>
      <c r="Q730" s="222"/>
      <c r="R730" s="223"/>
      <c r="S730" s="223"/>
      <c r="T730" s="223"/>
      <c r="U730" s="223"/>
      <c r="V730" s="223"/>
      <c r="W730" s="223"/>
      <c r="X730" s="223"/>
      <c r="Y730" s="223"/>
      <c r="Z730" s="212"/>
      <c r="AA730" s="212"/>
      <c r="AB730" s="212"/>
      <c r="AC730" s="212"/>
      <c r="AD730" s="212"/>
      <c r="AE730" s="212"/>
      <c r="AF730" s="212"/>
      <c r="AG730" s="212" t="s">
        <v>211</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67" t="s">
        <v>502</v>
      </c>
      <c r="D731" s="255"/>
      <c r="E731" s="255"/>
      <c r="F731" s="255"/>
      <c r="G731" s="255"/>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211</v>
      </c>
      <c r="AH731" s="212"/>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67" t="s">
        <v>526</v>
      </c>
      <c r="D732" s="255"/>
      <c r="E732" s="255"/>
      <c r="F732" s="255"/>
      <c r="G732" s="255"/>
      <c r="H732" s="223"/>
      <c r="I732" s="223"/>
      <c r="J732" s="223"/>
      <c r="K732" s="223"/>
      <c r="L732" s="223"/>
      <c r="M732" s="223"/>
      <c r="N732" s="222"/>
      <c r="O732" s="222"/>
      <c r="P732" s="222"/>
      <c r="Q732" s="222"/>
      <c r="R732" s="223"/>
      <c r="S732" s="223"/>
      <c r="T732" s="223"/>
      <c r="U732" s="223"/>
      <c r="V732" s="223"/>
      <c r="W732" s="223"/>
      <c r="X732" s="223"/>
      <c r="Y732" s="223"/>
      <c r="Z732" s="212"/>
      <c r="AA732" s="212"/>
      <c r="AB732" s="212"/>
      <c r="AC732" s="212"/>
      <c r="AD732" s="212"/>
      <c r="AE732" s="212"/>
      <c r="AF732" s="212"/>
      <c r="AG732" s="212" t="s">
        <v>211</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2" x14ac:dyDescent="0.2">
      <c r="A733" s="219"/>
      <c r="B733" s="220"/>
      <c r="C733" s="266" t="s">
        <v>741</v>
      </c>
      <c r="D733" s="247"/>
      <c r="E733" s="248">
        <v>5</v>
      </c>
      <c r="F733" s="223"/>
      <c r="G733" s="223"/>
      <c r="H733" s="223"/>
      <c r="I733" s="223"/>
      <c r="J733" s="223"/>
      <c r="K733" s="223"/>
      <c r="L733" s="223"/>
      <c r="M733" s="223"/>
      <c r="N733" s="222"/>
      <c r="O733" s="222"/>
      <c r="P733" s="222"/>
      <c r="Q733" s="222"/>
      <c r="R733" s="223"/>
      <c r="S733" s="223"/>
      <c r="T733" s="223"/>
      <c r="U733" s="223"/>
      <c r="V733" s="223"/>
      <c r="W733" s="223"/>
      <c r="X733" s="223"/>
      <c r="Y733" s="223"/>
      <c r="Z733" s="212"/>
      <c r="AA733" s="212"/>
      <c r="AB733" s="212"/>
      <c r="AC733" s="212"/>
      <c r="AD733" s="212"/>
      <c r="AE733" s="212"/>
      <c r="AF733" s="212"/>
      <c r="AG733" s="212" t="s">
        <v>228</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x14ac:dyDescent="0.2">
      <c r="A734" s="226" t="s">
        <v>200</v>
      </c>
      <c r="B734" s="227" t="s">
        <v>166</v>
      </c>
      <c r="C734" s="241" t="s">
        <v>167</v>
      </c>
      <c r="D734" s="228"/>
      <c r="E734" s="229"/>
      <c r="F734" s="230"/>
      <c r="G734" s="230">
        <f>SUMIF(AG735:AG753,"&lt;&gt;NOR",G735:G753)</f>
        <v>0</v>
      </c>
      <c r="H734" s="230"/>
      <c r="I734" s="230">
        <f>SUM(I735:I753)</f>
        <v>0</v>
      </c>
      <c r="J734" s="230"/>
      <c r="K734" s="230">
        <f>SUM(K735:K753)</f>
        <v>0</v>
      </c>
      <c r="L734" s="230"/>
      <c r="M734" s="230">
        <f>SUM(M735:M753)</f>
        <v>0</v>
      </c>
      <c r="N734" s="229"/>
      <c r="O734" s="229">
        <f>SUM(O735:O753)</f>
        <v>0</v>
      </c>
      <c r="P734" s="229"/>
      <c r="Q734" s="229">
        <f>SUM(Q735:Q753)</f>
        <v>0</v>
      </c>
      <c r="R734" s="230"/>
      <c r="S734" s="230"/>
      <c r="T734" s="231"/>
      <c r="U734" s="225"/>
      <c r="V734" s="225">
        <f>SUM(V735:V753)</f>
        <v>1.71</v>
      </c>
      <c r="W734" s="225"/>
      <c r="X734" s="225"/>
      <c r="Y734" s="225"/>
      <c r="AG734" t="s">
        <v>201</v>
      </c>
    </row>
    <row r="735" spans="1:60" outlineLevel="1" x14ac:dyDescent="0.2">
      <c r="A735" s="233">
        <v>105</v>
      </c>
      <c r="B735" s="234" t="s">
        <v>763</v>
      </c>
      <c r="C735" s="242" t="s">
        <v>764</v>
      </c>
      <c r="D735" s="235" t="s">
        <v>423</v>
      </c>
      <c r="E735" s="236">
        <v>0.27132000000000001</v>
      </c>
      <c r="F735" s="237"/>
      <c r="G735" s="238">
        <f>ROUND(E735*F735,2)</f>
        <v>0</v>
      </c>
      <c r="H735" s="237"/>
      <c r="I735" s="238">
        <f>ROUND(E735*H735,2)</f>
        <v>0</v>
      </c>
      <c r="J735" s="237"/>
      <c r="K735" s="238">
        <f>ROUND(E735*J735,2)</f>
        <v>0</v>
      </c>
      <c r="L735" s="238">
        <v>21</v>
      </c>
      <c r="M735" s="238">
        <f>G735*(1+L735/100)</f>
        <v>0</v>
      </c>
      <c r="N735" s="236">
        <v>0</v>
      </c>
      <c r="O735" s="236">
        <f>ROUND(E735*N735,2)</f>
        <v>0</v>
      </c>
      <c r="P735" s="236">
        <v>0</v>
      </c>
      <c r="Q735" s="236">
        <f>ROUND(E735*P735,2)</f>
        <v>0</v>
      </c>
      <c r="R735" s="238" t="s">
        <v>378</v>
      </c>
      <c r="S735" s="238" t="s">
        <v>205</v>
      </c>
      <c r="T735" s="239" t="s">
        <v>222</v>
      </c>
      <c r="U735" s="223">
        <v>0</v>
      </c>
      <c r="V735" s="223">
        <f>ROUND(E735*U735,2)</f>
        <v>0</v>
      </c>
      <c r="W735" s="223"/>
      <c r="X735" s="223" t="s">
        <v>223</v>
      </c>
      <c r="Y735" s="223" t="s">
        <v>208</v>
      </c>
      <c r="Z735" s="212"/>
      <c r="AA735" s="212"/>
      <c r="AB735" s="212"/>
      <c r="AC735" s="212"/>
      <c r="AD735" s="212"/>
      <c r="AE735" s="212"/>
      <c r="AF735" s="212"/>
      <c r="AG735" s="212" t="s">
        <v>224</v>
      </c>
      <c r="AH735" s="212"/>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ht="22.5" outlineLevel="2" x14ac:dyDescent="0.2">
      <c r="A736" s="219"/>
      <c r="B736" s="220"/>
      <c r="C736" s="243" t="s">
        <v>765</v>
      </c>
      <c r="D736" s="240"/>
      <c r="E736" s="240"/>
      <c r="F736" s="240"/>
      <c r="G736" s="240"/>
      <c r="H736" s="223"/>
      <c r="I736" s="223"/>
      <c r="J736" s="223"/>
      <c r="K736" s="223"/>
      <c r="L736" s="223"/>
      <c r="M736" s="223"/>
      <c r="N736" s="222"/>
      <c r="O736" s="222"/>
      <c r="P736" s="222"/>
      <c r="Q736" s="222"/>
      <c r="R736" s="223"/>
      <c r="S736" s="223"/>
      <c r="T736" s="223"/>
      <c r="U736" s="223"/>
      <c r="V736" s="223"/>
      <c r="W736" s="223"/>
      <c r="X736" s="223"/>
      <c r="Y736" s="223"/>
      <c r="Z736" s="212"/>
      <c r="AA736" s="212"/>
      <c r="AB736" s="212"/>
      <c r="AC736" s="212"/>
      <c r="AD736" s="212"/>
      <c r="AE736" s="212"/>
      <c r="AF736" s="212"/>
      <c r="AG736" s="212" t="s">
        <v>211</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53" t="str">
        <f>C736</f>
        <v>Pro vyjádření výnosu ve prospěch zhotovitele je nutné jednotkovou cenu uvést se záporným znaménkem. (Získaná částka ponižuje náklad stavby.)</v>
      </c>
      <c r="BB736" s="212"/>
      <c r="BC736" s="212"/>
      <c r="BD736" s="212"/>
      <c r="BE736" s="212"/>
      <c r="BF736" s="212"/>
      <c r="BG736" s="212"/>
      <c r="BH736" s="212"/>
    </row>
    <row r="737" spans="1:60" outlineLevel="2" x14ac:dyDescent="0.2">
      <c r="A737" s="219"/>
      <c r="B737" s="220"/>
      <c r="C737" s="266" t="s">
        <v>766</v>
      </c>
      <c r="D737" s="247"/>
      <c r="E737" s="248">
        <v>0.27</v>
      </c>
      <c r="F737" s="223"/>
      <c r="G737" s="223"/>
      <c r="H737" s="223"/>
      <c r="I737" s="223"/>
      <c r="J737" s="223"/>
      <c r="K737" s="223"/>
      <c r="L737" s="223"/>
      <c r="M737" s="223"/>
      <c r="N737" s="222"/>
      <c r="O737" s="222"/>
      <c r="P737" s="222"/>
      <c r="Q737" s="222"/>
      <c r="R737" s="223"/>
      <c r="S737" s="223"/>
      <c r="T737" s="223"/>
      <c r="U737" s="223"/>
      <c r="V737" s="223"/>
      <c r="W737" s="223"/>
      <c r="X737" s="223"/>
      <c r="Y737" s="223"/>
      <c r="Z737" s="212"/>
      <c r="AA737" s="212"/>
      <c r="AB737" s="212"/>
      <c r="AC737" s="212"/>
      <c r="AD737" s="212"/>
      <c r="AE737" s="212"/>
      <c r="AF737" s="212"/>
      <c r="AG737" s="212" t="s">
        <v>228</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1" x14ac:dyDescent="0.2">
      <c r="A738" s="233">
        <v>106</v>
      </c>
      <c r="B738" s="234" t="s">
        <v>767</v>
      </c>
      <c r="C738" s="242" t="s">
        <v>768</v>
      </c>
      <c r="D738" s="235" t="s">
        <v>423</v>
      </c>
      <c r="E738" s="236">
        <v>0.92854000000000003</v>
      </c>
      <c r="F738" s="237"/>
      <c r="G738" s="238">
        <f>ROUND(E738*F738,2)</f>
        <v>0</v>
      </c>
      <c r="H738" s="237"/>
      <c r="I738" s="238">
        <f>ROUND(E738*H738,2)</f>
        <v>0</v>
      </c>
      <c r="J738" s="237"/>
      <c r="K738" s="238">
        <f>ROUND(E738*J738,2)</f>
        <v>0</v>
      </c>
      <c r="L738" s="238">
        <v>21</v>
      </c>
      <c r="M738" s="238">
        <f>G738*(1+L738/100)</f>
        <v>0</v>
      </c>
      <c r="N738" s="236">
        <v>0</v>
      </c>
      <c r="O738" s="236">
        <f>ROUND(E738*N738,2)</f>
        <v>0</v>
      </c>
      <c r="P738" s="236">
        <v>0</v>
      </c>
      <c r="Q738" s="236">
        <f>ROUND(E738*P738,2)</f>
        <v>0</v>
      </c>
      <c r="R738" s="238" t="s">
        <v>378</v>
      </c>
      <c r="S738" s="238" t="s">
        <v>205</v>
      </c>
      <c r="T738" s="239" t="s">
        <v>222</v>
      </c>
      <c r="U738" s="223">
        <v>0.49</v>
      </c>
      <c r="V738" s="223">
        <f>ROUND(E738*U738,2)</f>
        <v>0.45</v>
      </c>
      <c r="W738" s="223"/>
      <c r="X738" s="223" t="s">
        <v>223</v>
      </c>
      <c r="Y738" s="223" t="s">
        <v>208</v>
      </c>
      <c r="Z738" s="212"/>
      <c r="AA738" s="212"/>
      <c r="AB738" s="212"/>
      <c r="AC738" s="212"/>
      <c r="AD738" s="212"/>
      <c r="AE738" s="212"/>
      <c r="AF738" s="212"/>
      <c r="AG738" s="212" t="s">
        <v>224</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2" x14ac:dyDescent="0.2">
      <c r="A739" s="219"/>
      <c r="B739" s="220"/>
      <c r="C739" s="243" t="s">
        <v>769</v>
      </c>
      <c r="D739" s="240"/>
      <c r="E739" s="240"/>
      <c r="F739" s="240"/>
      <c r="G739" s="240"/>
      <c r="H739" s="223"/>
      <c r="I739" s="223"/>
      <c r="J739" s="223"/>
      <c r="K739" s="223"/>
      <c r="L739" s="223"/>
      <c r="M739" s="223"/>
      <c r="N739" s="222"/>
      <c r="O739" s="222"/>
      <c r="P739" s="222"/>
      <c r="Q739" s="222"/>
      <c r="R739" s="223"/>
      <c r="S739" s="223"/>
      <c r="T739" s="223"/>
      <c r="U739" s="223"/>
      <c r="V739" s="223"/>
      <c r="W739" s="223"/>
      <c r="X739" s="223"/>
      <c r="Y739" s="223"/>
      <c r="Z739" s="212"/>
      <c r="AA739" s="212"/>
      <c r="AB739" s="212"/>
      <c r="AC739" s="212"/>
      <c r="AD739" s="212"/>
      <c r="AE739" s="212"/>
      <c r="AF739" s="212"/>
      <c r="AG739" s="212" t="s">
        <v>211</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1" x14ac:dyDescent="0.2">
      <c r="A740" s="233">
        <v>107</v>
      </c>
      <c r="B740" s="234" t="s">
        <v>770</v>
      </c>
      <c r="C740" s="242" t="s">
        <v>771</v>
      </c>
      <c r="D740" s="235" t="s">
        <v>423</v>
      </c>
      <c r="E740" s="236">
        <v>17.64226</v>
      </c>
      <c r="F740" s="237"/>
      <c r="G740" s="238">
        <f>ROUND(E740*F740,2)</f>
        <v>0</v>
      </c>
      <c r="H740" s="237"/>
      <c r="I740" s="238">
        <f>ROUND(E740*H740,2)</f>
        <v>0</v>
      </c>
      <c r="J740" s="237"/>
      <c r="K740" s="238">
        <f>ROUND(E740*J740,2)</f>
        <v>0</v>
      </c>
      <c r="L740" s="238">
        <v>21</v>
      </c>
      <c r="M740" s="238">
        <f>G740*(1+L740/100)</f>
        <v>0</v>
      </c>
      <c r="N740" s="236">
        <v>0</v>
      </c>
      <c r="O740" s="236">
        <f>ROUND(E740*N740,2)</f>
        <v>0</v>
      </c>
      <c r="P740" s="236">
        <v>0</v>
      </c>
      <c r="Q740" s="236">
        <f>ROUND(E740*P740,2)</f>
        <v>0</v>
      </c>
      <c r="R740" s="238" t="s">
        <v>378</v>
      </c>
      <c r="S740" s="238" t="s">
        <v>205</v>
      </c>
      <c r="T740" s="239" t="s">
        <v>222</v>
      </c>
      <c r="U740" s="223">
        <v>0</v>
      </c>
      <c r="V740" s="223">
        <f>ROUND(E740*U740,2)</f>
        <v>0</v>
      </c>
      <c r="W740" s="223"/>
      <c r="X740" s="223" t="s">
        <v>223</v>
      </c>
      <c r="Y740" s="223" t="s">
        <v>208</v>
      </c>
      <c r="Z740" s="212"/>
      <c r="AA740" s="212"/>
      <c r="AB740" s="212"/>
      <c r="AC740" s="212"/>
      <c r="AD740" s="212"/>
      <c r="AE740" s="212"/>
      <c r="AF740" s="212"/>
      <c r="AG740" s="212" t="s">
        <v>224</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2" x14ac:dyDescent="0.2">
      <c r="A741" s="219"/>
      <c r="B741" s="220"/>
      <c r="C741" s="266" t="s">
        <v>772</v>
      </c>
      <c r="D741" s="247"/>
      <c r="E741" s="248">
        <v>17.64</v>
      </c>
      <c r="F741" s="223"/>
      <c r="G741" s="223"/>
      <c r="H741" s="223"/>
      <c r="I741" s="223"/>
      <c r="J741" s="223"/>
      <c r="K741" s="223"/>
      <c r="L741" s="223"/>
      <c r="M741" s="223"/>
      <c r="N741" s="222"/>
      <c r="O741" s="222"/>
      <c r="P741" s="222"/>
      <c r="Q741" s="222"/>
      <c r="R741" s="223"/>
      <c r="S741" s="223"/>
      <c r="T741" s="223"/>
      <c r="U741" s="223"/>
      <c r="V741" s="223"/>
      <c r="W741" s="223"/>
      <c r="X741" s="223"/>
      <c r="Y741" s="223"/>
      <c r="Z741" s="212"/>
      <c r="AA741" s="212"/>
      <c r="AB741" s="212"/>
      <c r="AC741" s="212"/>
      <c r="AD741" s="212"/>
      <c r="AE741" s="212"/>
      <c r="AF741" s="212"/>
      <c r="AG741" s="212" t="s">
        <v>228</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
      <c r="A742" s="256">
        <v>108</v>
      </c>
      <c r="B742" s="257" t="s">
        <v>773</v>
      </c>
      <c r="C742" s="271" t="s">
        <v>774</v>
      </c>
      <c r="D742" s="258" t="s">
        <v>423</v>
      </c>
      <c r="E742" s="259">
        <v>0.92854000000000003</v>
      </c>
      <c r="F742" s="260"/>
      <c r="G742" s="261">
        <f>ROUND(E742*F742,2)</f>
        <v>0</v>
      </c>
      <c r="H742" s="260"/>
      <c r="I742" s="261">
        <f>ROUND(E742*H742,2)</f>
        <v>0</v>
      </c>
      <c r="J742" s="260"/>
      <c r="K742" s="261">
        <f>ROUND(E742*J742,2)</f>
        <v>0</v>
      </c>
      <c r="L742" s="261">
        <v>21</v>
      </c>
      <c r="M742" s="261">
        <f>G742*(1+L742/100)</f>
        <v>0</v>
      </c>
      <c r="N742" s="259">
        <v>0</v>
      </c>
      <c r="O742" s="259">
        <f>ROUND(E742*N742,2)</f>
        <v>0</v>
      </c>
      <c r="P742" s="259">
        <v>0</v>
      </c>
      <c r="Q742" s="259">
        <f>ROUND(E742*P742,2)</f>
        <v>0</v>
      </c>
      <c r="R742" s="261" t="s">
        <v>378</v>
      </c>
      <c r="S742" s="261" t="s">
        <v>205</v>
      </c>
      <c r="T742" s="262" t="s">
        <v>222</v>
      </c>
      <c r="U742" s="223">
        <v>0.94199999999999995</v>
      </c>
      <c r="V742" s="223">
        <f>ROUND(E742*U742,2)</f>
        <v>0.87</v>
      </c>
      <c r="W742" s="223"/>
      <c r="X742" s="223" t="s">
        <v>223</v>
      </c>
      <c r="Y742" s="223" t="s">
        <v>208</v>
      </c>
      <c r="Z742" s="212"/>
      <c r="AA742" s="212"/>
      <c r="AB742" s="212"/>
      <c r="AC742" s="212"/>
      <c r="AD742" s="212"/>
      <c r="AE742" s="212"/>
      <c r="AF742" s="212"/>
      <c r="AG742" s="212" t="s">
        <v>224</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ht="22.5" outlineLevel="1" x14ac:dyDescent="0.2">
      <c r="A743" s="233">
        <v>109</v>
      </c>
      <c r="B743" s="234" t="s">
        <v>775</v>
      </c>
      <c r="C743" s="242" t="s">
        <v>776</v>
      </c>
      <c r="D743" s="235" t="s">
        <v>423</v>
      </c>
      <c r="E743" s="236">
        <v>3.7141600000000001</v>
      </c>
      <c r="F743" s="237"/>
      <c r="G743" s="238">
        <f>ROUND(E743*F743,2)</f>
        <v>0</v>
      </c>
      <c r="H743" s="237"/>
      <c r="I743" s="238">
        <f>ROUND(E743*H743,2)</f>
        <v>0</v>
      </c>
      <c r="J743" s="237"/>
      <c r="K743" s="238">
        <f>ROUND(E743*J743,2)</f>
        <v>0</v>
      </c>
      <c r="L743" s="238">
        <v>21</v>
      </c>
      <c r="M743" s="238">
        <f>G743*(1+L743/100)</f>
        <v>0</v>
      </c>
      <c r="N743" s="236">
        <v>0</v>
      </c>
      <c r="O743" s="236">
        <f>ROUND(E743*N743,2)</f>
        <v>0</v>
      </c>
      <c r="P743" s="236">
        <v>0</v>
      </c>
      <c r="Q743" s="236">
        <f>ROUND(E743*P743,2)</f>
        <v>0</v>
      </c>
      <c r="R743" s="238" t="s">
        <v>378</v>
      </c>
      <c r="S743" s="238" t="s">
        <v>205</v>
      </c>
      <c r="T743" s="239" t="s">
        <v>222</v>
      </c>
      <c r="U743" s="223">
        <v>0.105</v>
      </c>
      <c r="V743" s="223">
        <f>ROUND(E743*U743,2)</f>
        <v>0.39</v>
      </c>
      <c r="W743" s="223"/>
      <c r="X743" s="223" t="s">
        <v>223</v>
      </c>
      <c r="Y743" s="223" t="s">
        <v>208</v>
      </c>
      <c r="Z743" s="212"/>
      <c r="AA743" s="212"/>
      <c r="AB743" s="212"/>
      <c r="AC743" s="212"/>
      <c r="AD743" s="212"/>
      <c r="AE743" s="212"/>
      <c r="AF743" s="212"/>
      <c r="AG743" s="212" t="s">
        <v>224</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2" x14ac:dyDescent="0.2">
      <c r="A744" s="219"/>
      <c r="B744" s="220"/>
      <c r="C744" s="266" t="s">
        <v>777</v>
      </c>
      <c r="D744" s="247"/>
      <c r="E744" s="248">
        <v>3.71</v>
      </c>
      <c r="F744" s="223"/>
      <c r="G744" s="223"/>
      <c r="H744" s="223"/>
      <c r="I744" s="223"/>
      <c r="J744" s="223"/>
      <c r="K744" s="223"/>
      <c r="L744" s="223"/>
      <c r="M744" s="223"/>
      <c r="N744" s="222"/>
      <c r="O744" s="222"/>
      <c r="P744" s="222"/>
      <c r="Q744" s="222"/>
      <c r="R744" s="223"/>
      <c r="S744" s="223"/>
      <c r="T744" s="223"/>
      <c r="U744" s="223"/>
      <c r="V744" s="223"/>
      <c r="W744" s="223"/>
      <c r="X744" s="223"/>
      <c r="Y744" s="223"/>
      <c r="Z744" s="212"/>
      <c r="AA744" s="212"/>
      <c r="AB744" s="212"/>
      <c r="AC744" s="212"/>
      <c r="AD744" s="212"/>
      <c r="AE744" s="212"/>
      <c r="AF744" s="212"/>
      <c r="AG744" s="212" t="s">
        <v>228</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1" x14ac:dyDescent="0.2">
      <c r="A745" s="233">
        <v>110</v>
      </c>
      <c r="B745" s="234" t="s">
        <v>778</v>
      </c>
      <c r="C745" s="242" t="s">
        <v>779</v>
      </c>
      <c r="D745" s="235" t="s">
        <v>423</v>
      </c>
      <c r="E745" s="236">
        <v>9.1329999999999995E-2</v>
      </c>
      <c r="F745" s="237"/>
      <c r="G745" s="238">
        <f>ROUND(E745*F745,2)</f>
        <v>0</v>
      </c>
      <c r="H745" s="237"/>
      <c r="I745" s="238">
        <f>ROUND(E745*H745,2)</f>
        <v>0</v>
      </c>
      <c r="J745" s="237"/>
      <c r="K745" s="238">
        <f>ROUND(E745*J745,2)</f>
        <v>0</v>
      </c>
      <c r="L745" s="238">
        <v>21</v>
      </c>
      <c r="M745" s="238">
        <f>G745*(1+L745/100)</f>
        <v>0</v>
      </c>
      <c r="N745" s="236">
        <v>0</v>
      </c>
      <c r="O745" s="236">
        <f>ROUND(E745*N745,2)</f>
        <v>0</v>
      </c>
      <c r="P745" s="236">
        <v>0</v>
      </c>
      <c r="Q745" s="236">
        <f>ROUND(E745*P745,2)</f>
        <v>0</v>
      </c>
      <c r="R745" s="238" t="s">
        <v>378</v>
      </c>
      <c r="S745" s="238" t="s">
        <v>205</v>
      </c>
      <c r="T745" s="239" t="s">
        <v>222</v>
      </c>
      <c r="U745" s="223">
        <v>0</v>
      </c>
      <c r="V745" s="223">
        <f>ROUND(E745*U745,2)</f>
        <v>0</v>
      </c>
      <c r="W745" s="223"/>
      <c r="X745" s="223" t="s">
        <v>223</v>
      </c>
      <c r="Y745" s="223" t="s">
        <v>208</v>
      </c>
      <c r="Z745" s="212"/>
      <c r="AA745" s="212"/>
      <c r="AB745" s="212"/>
      <c r="AC745" s="212"/>
      <c r="AD745" s="212"/>
      <c r="AE745" s="212"/>
      <c r="AF745" s="212"/>
      <c r="AG745" s="212" t="s">
        <v>224</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2" x14ac:dyDescent="0.2">
      <c r="A746" s="219"/>
      <c r="B746" s="220"/>
      <c r="C746" s="243" t="s">
        <v>780</v>
      </c>
      <c r="D746" s="240"/>
      <c r="E746" s="240"/>
      <c r="F746" s="240"/>
      <c r="G746" s="240"/>
      <c r="H746" s="223"/>
      <c r="I746" s="223"/>
      <c r="J746" s="223"/>
      <c r="K746" s="223"/>
      <c r="L746" s="223"/>
      <c r="M746" s="223"/>
      <c r="N746" s="222"/>
      <c r="O746" s="222"/>
      <c r="P746" s="222"/>
      <c r="Q746" s="222"/>
      <c r="R746" s="223"/>
      <c r="S746" s="223"/>
      <c r="T746" s="223"/>
      <c r="U746" s="223"/>
      <c r="V746" s="223"/>
      <c r="W746" s="223"/>
      <c r="X746" s="223"/>
      <c r="Y746" s="223"/>
      <c r="Z746" s="212"/>
      <c r="AA746" s="212"/>
      <c r="AB746" s="212"/>
      <c r="AC746" s="212"/>
      <c r="AD746" s="212"/>
      <c r="AE746" s="212"/>
      <c r="AF746" s="212"/>
      <c r="AG746" s="212" t="s">
        <v>211</v>
      </c>
      <c r="AH746" s="212"/>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2" x14ac:dyDescent="0.2">
      <c r="A747" s="219"/>
      <c r="B747" s="220"/>
      <c r="C747" s="266" t="s">
        <v>781</v>
      </c>
      <c r="D747" s="247"/>
      <c r="E747" s="248">
        <v>0.09</v>
      </c>
      <c r="F747" s="223"/>
      <c r="G747" s="223"/>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228</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1" x14ac:dyDescent="0.2">
      <c r="A748" s="233">
        <v>111</v>
      </c>
      <c r="B748" s="234" t="s">
        <v>782</v>
      </c>
      <c r="C748" s="242" t="s">
        <v>783</v>
      </c>
      <c r="D748" s="235" t="s">
        <v>423</v>
      </c>
      <c r="E748" s="236">
        <v>1.3650000000000001E-2</v>
      </c>
      <c r="F748" s="237"/>
      <c r="G748" s="238">
        <f>ROUND(E748*F748,2)</f>
        <v>0</v>
      </c>
      <c r="H748" s="237"/>
      <c r="I748" s="238">
        <f>ROUND(E748*H748,2)</f>
        <v>0</v>
      </c>
      <c r="J748" s="237"/>
      <c r="K748" s="238">
        <f>ROUND(E748*J748,2)</f>
        <v>0</v>
      </c>
      <c r="L748" s="238">
        <v>21</v>
      </c>
      <c r="M748" s="238">
        <f>G748*(1+L748/100)</f>
        <v>0</v>
      </c>
      <c r="N748" s="236">
        <v>0</v>
      </c>
      <c r="O748" s="236">
        <f>ROUND(E748*N748,2)</f>
        <v>0</v>
      </c>
      <c r="P748" s="236">
        <v>0</v>
      </c>
      <c r="Q748" s="236">
        <f>ROUND(E748*P748,2)</f>
        <v>0</v>
      </c>
      <c r="R748" s="238" t="s">
        <v>378</v>
      </c>
      <c r="S748" s="238" t="s">
        <v>205</v>
      </c>
      <c r="T748" s="239" t="s">
        <v>222</v>
      </c>
      <c r="U748" s="223">
        <v>0</v>
      </c>
      <c r="V748" s="223">
        <f>ROUND(E748*U748,2)</f>
        <v>0</v>
      </c>
      <c r="W748" s="223"/>
      <c r="X748" s="223" t="s">
        <v>223</v>
      </c>
      <c r="Y748" s="223" t="s">
        <v>208</v>
      </c>
      <c r="Z748" s="212"/>
      <c r="AA748" s="212"/>
      <c r="AB748" s="212"/>
      <c r="AC748" s="212"/>
      <c r="AD748" s="212"/>
      <c r="AE748" s="212"/>
      <c r="AF748" s="212"/>
      <c r="AG748" s="212" t="s">
        <v>224</v>
      </c>
      <c r="AH748" s="212"/>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2" x14ac:dyDescent="0.2">
      <c r="A749" s="219"/>
      <c r="B749" s="220"/>
      <c r="C749" s="266" t="s">
        <v>784</v>
      </c>
      <c r="D749" s="247"/>
      <c r="E749" s="248">
        <v>0.01</v>
      </c>
      <c r="F749" s="223"/>
      <c r="G749" s="223"/>
      <c r="H749" s="223"/>
      <c r="I749" s="223"/>
      <c r="J749" s="223"/>
      <c r="K749" s="223"/>
      <c r="L749" s="223"/>
      <c r="M749" s="223"/>
      <c r="N749" s="222"/>
      <c r="O749" s="222"/>
      <c r="P749" s="222"/>
      <c r="Q749" s="222"/>
      <c r="R749" s="223"/>
      <c r="S749" s="223"/>
      <c r="T749" s="223"/>
      <c r="U749" s="223"/>
      <c r="V749" s="223"/>
      <c r="W749" s="223"/>
      <c r="X749" s="223"/>
      <c r="Y749" s="223"/>
      <c r="Z749" s="212"/>
      <c r="AA749" s="212"/>
      <c r="AB749" s="212"/>
      <c r="AC749" s="212"/>
      <c r="AD749" s="212"/>
      <c r="AE749" s="212"/>
      <c r="AF749" s="212"/>
      <c r="AG749" s="212" t="s">
        <v>228</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ht="22.5" outlineLevel="1" x14ac:dyDescent="0.2">
      <c r="A750" s="233">
        <v>112</v>
      </c>
      <c r="B750" s="234" t="s">
        <v>785</v>
      </c>
      <c r="C750" s="242" t="s">
        <v>786</v>
      </c>
      <c r="D750" s="235" t="s">
        <v>423</v>
      </c>
      <c r="E750" s="236">
        <v>0.16056000000000001</v>
      </c>
      <c r="F750" s="237"/>
      <c r="G750" s="238">
        <f>ROUND(E750*F750,2)</f>
        <v>0</v>
      </c>
      <c r="H750" s="237"/>
      <c r="I750" s="238">
        <f>ROUND(E750*H750,2)</f>
        <v>0</v>
      </c>
      <c r="J750" s="237"/>
      <c r="K750" s="238">
        <f>ROUND(E750*J750,2)</f>
        <v>0</v>
      </c>
      <c r="L750" s="238">
        <v>21</v>
      </c>
      <c r="M750" s="238">
        <f>G750*(1+L750/100)</f>
        <v>0</v>
      </c>
      <c r="N750" s="236">
        <v>0</v>
      </c>
      <c r="O750" s="236">
        <f>ROUND(E750*N750,2)</f>
        <v>0</v>
      </c>
      <c r="P750" s="236">
        <v>0</v>
      </c>
      <c r="Q750" s="236">
        <f>ROUND(E750*P750,2)</f>
        <v>0</v>
      </c>
      <c r="R750" s="238" t="s">
        <v>378</v>
      </c>
      <c r="S750" s="238" t="s">
        <v>205</v>
      </c>
      <c r="T750" s="239" t="s">
        <v>222</v>
      </c>
      <c r="U750" s="223">
        <v>0</v>
      </c>
      <c r="V750" s="223">
        <f>ROUND(E750*U750,2)</f>
        <v>0</v>
      </c>
      <c r="W750" s="223"/>
      <c r="X750" s="223" t="s">
        <v>223</v>
      </c>
      <c r="Y750" s="223" t="s">
        <v>208</v>
      </c>
      <c r="Z750" s="212"/>
      <c r="AA750" s="212"/>
      <c r="AB750" s="212"/>
      <c r="AC750" s="212"/>
      <c r="AD750" s="212"/>
      <c r="AE750" s="212"/>
      <c r="AF750" s="212"/>
      <c r="AG750" s="212" t="s">
        <v>224</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2" x14ac:dyDescent="0.2">
      <c r="A751" s="219"/>
      <c r="B751" s="220"/>
      <c r="C751" s="266" t="s">
        <v>787</v>
      </c>
      <c r="D751" s="247"/>
      <c r="E751" s="248">
        <v>0.16</v>
      </c>
      <c r="F751" s="223"/>
      <c r="G751" s="223"/>
      <c r="H751" s="223"/>
      <c r="I751" s="223"/>
      <c r="J751" s="223"/>
      <c r="K751" s="223"/>
      <c r="L751" s="223"/>
      <c r="M751" s="223"/>
      <c r="N751" s="222"/>
      <c r="O751" s="222"/>
      <c r="P751" s="222"/>
      <c r="Q751" s="222"/>
      <c r="R751" s="223"/>
      <c r="S751" s="223"/>
      <c r="T751" s="223"/>
      <c r="U751" s="223"/>
      <c r="V751" s="223"/>
      <c r="W751" s="223"/>
      <c r="X751" s="223"/>
      <c r="Y751" s="223"/>
      <c r="Z751" s="212"/>
      <c r="AA751" s="212"/>
      <c r="AB751" s="212"/>
      <c r="AC751" s="212"/>
      <c r="AD751" s="212"/>
      <c r="AE751" s="212"/>
      <c r="AF751" s="212"/>
      <c r="AG751" s="212" t="s">
        <v>228</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ht="22.5" outlineLevel="1" x14ac:dyDescent="0.2">
      <c r="A752" s="233">
        <v>113</v>
      </c>
      <c r="B752" s="234" t="s">
        <v>788</v>
      </c>
      <c r="C752" s="242" t="s">
        <v>789</v>
      </c>
      <c r="D752" s="235" t="s">
        <v>423</v>
      </c>
      <c r="E752" s="236">
        <v>0.39167999999999997</v>
      </c>
      <c r="F752" s="237"/>
      <c r="G752" s="238">
        <f>ROUND(E752*F752,2)</f>
        <v>0</v>
      </c>
      <c r="H752" s="237"/>
      <c r="I752" s="238">
        <f>ROUND(E752*H752,2)</f>
        <v>0</v>
      </c>
      <c r="J752" s="237"/>
      <c r="K752" s="238">
        <f>ROUND(E752*J752,2)</f>
        <v>0</v>
      </c>
      <c r="L752" s="238">
        <v>21</v>
      </c>
      <c r="M752" s="238">
        <f>G752*(1+L752/100)</f>
        <v>0</v>
      </c>
      <c r="N752" s="236">
        <v>0</v>
      </c>
      <c r="O752" s="236">
        <f>ROUND(E752*N752,2)</f>
        <v>0</v>
      </c>
      <c r="P752" s="236">
        <v>0</v>
      </c>
      <c r="Q752" s="236">
        <f>ROUND(E752*P752,2)</f>
        <v>0</v>
      </c>
      <c r="R752" s="238" t="s">
        <v>378</v>
      </c>
      <c r="S752" s="238" t="s">
        <v>205</v>
      </c>
      <c r="T752" s="239" t="s">
        <v>222</v>
      </c>
      <c r="U752" s="223">
        <v>0</v>
      </c>
      <c r="V752" s="223">
        <f>ROUND(E752*U752,2)</f>
        <v>0</v>
      </c>
      <c r="W752" s="223"/>
      <c r="X752" s="223" t="s">
        <v>223</v>
      </c>
      <c r="Y752" s="223" t="s">
        <v>208</v>
      </c>
      <c r="Z752" s="212"/>
      <c r="AA752" s="212"/>
      <c r="AB752" s="212"/>
      <c r="AC752" s="212"/>
      <c r="AD752" s="212"/>
      <c r="AE752" s="212"/>
      <c r="AF752" s="212"/>
      <c r="AG752" s="212" t="s">
        <v>224</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2" x14ac:dyDescent="0.2">
      <c r="A753" s="219"/>
      <c r="B753" s="220"/>
      <c r="C753" s="266" t="s">
        <v>790</v>
      </c>
      <c r="D753" s="247"/>
      <c r="E753" s="248">
        <v>0.39</v>
      </c>
      <c r="F753" s="223"/>
      <c r="G753" s="223"/>
      <c r="H753" s="223"/>
      <c r="I753" s="223"/>
      <c r="J753" s="223"/>
      <c r="K753" s="223"/>
      <c r="L753" s="223"/>
      <c r="M753" s="223"/>
      <c r="N753" s="222"/>
      <c r="O753" s="222"/>
      <c r="P753" s="222"/>
      <c r="Q753" s="222"/>
      <c r="R753" s="223"/>
      <c r="S753" s="223"/>
      <c r="T753" s="223"/>
      <c r="U753" s="223"/>
      <c r="V753" s="223"/>
      <c r="W753" s="223"/>
      <c r="X753" s="223"/>
      <c r="Y753" s="223"/>
      <c r="Z753" s="212"/>
      <c r="AA753" s="212"/>
      <c r="AB753" s="212"/>
      <c r="AC753" s="212"/>
      <c r="AD753" s="212"/>
      <c r="AE753" s="212"/>
      <c r="AF753" s="212"/>
      <c r="AG753" s="212" t="s">
        <v>228</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x14ac:dyDescent="0.2">
      <c r="A754" s="3"/>
      <c r="B754" s="4"/>
      <c r="C754" s="244"/>
      <c r="D754" s="6"/>
      <c r="E754" s="3"/>
      <c r="F754" s="3"/>
      <c r="G754" s="3"/>
      <c r="H754" s="3"/>
      <c r="I754" s="3"/>
      <c r="J754" s="3"/>
      <c r="K754" s="3"/>
      <c r="L754" s="3"/>
      <c r="M754" s="3"/>
      <c r="N754" s="3"/>
      <c r="O754" s="3"/>
      <c r="P754" s="3"/>
      <c r="Q754" s="3"/>
      <c r="R754" s="3"/>
      <c r="S754" s="3"/>
      <c r="T754" s="3"/>
      <c r="U754" s="3"/>
      <c r="V754" s="3"/>
      <c r="W754" s="3"/>
      <c r="X754" s="3"/>
      <c r="Y754" s="3"/>
      <c r="AE754">
        <v>12</v>
      </c>
      <c r="AF754">
        <v>21</v>
      </c>
      <c r="AG754" t="s">
        <v>186</v>
      </c>
    </row>
    <row r="755" spans="1:60" x14ac:dyDescent="0.2">
      <c r="A755" s="215"/>
      <c r="B755" s="216" t="s">
        <v>29</v>
      </c>
      <c r="C755" s="245"/>
      <c r="D755" s="217"/>
      <c r="E755" s="218"/>
      <c r="F755" s="218"/>
      <c r="G755" s="232">
        <f>G8+G54+G80+G107+G186+G189+G194+G238+G241+G273+G339+G392+G482+G588+G628+G684+G709+G734</f>
        <v>0</v>
      </c>
      <c r="H755" s="3"/>
      <c r="I755" s="3"/>
      <c r="J755" s="3"/>
      <c r="K755" s="3"/>
      <c r="L755" s="3"/>
      <c r="M755" s="3"/>
      <c r="N755" s="3"/>
      <c r="O755" s="3"/>
      <c r="P755" s="3"/>
      <c r="Q755" s="3"/>
      <c r="R755" s="3"/>
      <c r="S755" s="3"/>
      <c r="T755" s="3"/>
      <c r="U755" s="3"/>
      <c r="V755" s="3"/>
      <c r="W755" s="3"/>
      <c r="X755" s="3"/>
      <c r="Y755" s="3"/>
      <c r="AE755">
        <f>SUMIF(L7:L753,AE754,G7:G753)</f>
        <v>0</v>
      </c>
      <c r="AF755">
        <f>SUMIF(L7:L753,AF754,G7:G753)</f>
        <v>0</v>
      </c>
      <c r="AG755" t="s">
        <v>215</v>
      </c>
    </row>
    <row r="756" spans="1:60" x14ac:dyDescent="0.2">
      <c r="C756" s="246"/>
      <c r="D756" s="10"/>
      <c r="AG756" t="s">
        <v>216</v>
      </c>
    </row>
    <row r="757" spans="1:60" x14ac:dyDescent="0.2">
      <c r="D757" s="10"/>
    </row>
    <row r="758" spans="1:60" x14ac:dyDescent="0.2">
      <c r="D758" s="10"/>
    </row>
    <row r="759" spans="1:60" x14ac:dyDescent="0.2">
      <c r="D759" s="10"/>
    </row>
    <row r="760" spans="1:60" x14ac:dyDescent="0.2">
      <c r="D760" s="10"/>
    </row>
    <row r="761" spans="1:60" x14ac:dyDescent="0.2">
      <c r="D761" s="10"/>
    </row>
    <row r="762" spans="1:60" x14ac:dyDescent="0.2">
      <c r="D762" s="10"/>
    </row>
    <row r="763" spans="1:60" x14ac:dyDescent="0.2">
      <c r="D763" s="10"/>
    </row>
    <row r="764" spans="1:60" x14ac:dyDescent="0.2">
      <c r="D764" s="10"/>
    </row>
    <row r="765" spans="1:60" x14ac:dyDescent="0.2">
      <c r="D765" s="10"/>
    </row>
    <row r="766" spans="1:60" x14ac:dyDescent="0.2">
      <c r="D766" s="10"/>
    </row>
    <row r="767" spans="1:60" x14ac:dyDescent="0.2">
      <c r="D767" s="10"/>
    </row>
    <row r="768" spans="1:60"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euG5Bw5DLf6QbAG85voLQAcupuTGv2Rh4eTlcmSSFV6zXYcb+v8yF0lV9+03YvcqUl1N+uUYD8XuNCdJ4a6Zw==" saltValue="Q/2jmIaTwXoER1EuZw/pHQ==" spinCount="100000" sheet="1" formatRows="0"/>
  <mergeCells count="189">
    <mergeCell ref="C736:G736"/>
    <mergeCell ref="C739:G739"/>
    <mergeCell ref="C746:G746"/>
    <mergeCell ref="C727:G727"/>
    <mergeCell ref="C728:G728"/>
    <mergeCell ref="C729:G729"/>
    <mergeCell ref="C730:G730"/>
    <mergeCell ref="C731:G731"/>
    <mergeCell ref="C732:G732"/>
    <mergeCell ref="C719:G719"/>
    <mergeCell ref="C720:G720"/>
    <mergeCell ref="C721:G721"/>
    <mergeCell ref="C724:G724"/>
    <mergeCell ref="C725:G725"/>
    <mergeCell ref="C726:G726"/>
    <mergeCell ref="C713:G713"/>
    <mergeCell ref="C714:G714"/>
    <mergeCell ref="C715:G715"/>
    <mergeCell ref="C716:G716"/>
    <mergeCell ref="C717:G717"/>
    <mergeCell ref="C718:G718"/>
    <mergeCell ref="C604:G604"/>
    <mergeCell ref="C620:G620"/>
    <mergeCell ref="C621:G621"/>
    <mergeCell ref="C622:G622"/>
    <mergeCell ref="C627:G627"/>
    <mergeCell ref="C630:G630"/>
    <mergeCell ref="C480:G480"/>
    <mergeCell ref="C481:G481"/>
    <mergeCell ref="C537:G537"/>
    <mergeCell ref="C587:G587"/>
    <mergeCell ref="C590:G590"/>
    <mergeCell ref="C597:G597"/>
    <mergeCell ref="C474:G474"/>
    <mergeCell ref="C475:G475"/>
    <mergeCell ref="C476:G476"/>
    <mergeCell ref="C477:G477"/>
    <mergeCell ref="C478:G478"/>
    <mergeCell ref="C479:G479"/>
    <mergeCell ref="C468:G468"/>
    <mergeCell ref="C469:G469"/>
    <mergeCell ref="C470:G470"/>
    <mergeCell ref="C471:G471"/>
    <mergeCell ref="C472:G472"/>
    <mergeCell ref="C473:G473"/>
    <mergeCell ref="C462:G462"/>
    <mergeCell ref="C463:G463"/>
    <mergeCell ref="C464:G464"/>
    <mergeCell ref="C465:G465"/>
    <mergeCell ref="C466:G466"/>
    <mergeCell ref="C467:G467"/>
    <mergeCell ref="C455:G455"/>
    <mergeCell ref="C456:G456"/>
    <mergeCell ref="C457:G457"/>
    <mergeCell ref="C458:G458"/>
    <mergeCell ref="C460:G460"/>
    <mergeCell ref="C461:G461"/>
    <mergeCell ref="C449:G449"/>
    <mergeCell ref="C450:G450"/>
    <mergeCell ref="C451:G451"/>
    <mergeCell ref="C452:G452"/>
    <mergeCell ref="C453:G453"/>
    <mergeCell ref="C454:G454"/>
    <mergeCell ref="C443:G443"/>
    <mergeCell ref="C444:G444"/>
    <mergeCell ref="C445:G445"/>
    <mergeCell ref="C446:G446"/>
    <mergeCell ref="C447:G447"/>
    <mergeCell ref="C448:G448"/>
    <mergeCell ref="C436:G436"/>
    <mergeCell ref="C437:G437"/>
    <mergeCell ref="C439:G439"/>
    <mergeCell ref="C440:G440"/>
    <mergeCell ref="C441:G441"/>
    <mergeCell ref="C442:G442"/>
    <mergeCell ref="C430:G430"/>
    <mergeCell ref="C431:G431"/>
    <mergeCell ref="C432:G432"/>
    <mergeCell ref="C433:G433"/>
    <mergeCell ref="C434:G434"/>
    <mergeCell ref="C435:G435"/>
    <mergeCell ref="C424:G424"/>
    <mergeCell ref="C425:G425"/>
    <mergeCell ref="C426:G426"/>
    <mergeCell ref="C427:G427"/>
    <mergeCell ref="C428:G428"/>
    <mergeCell ref="C429:G429"/>
    <mergeCell ref="C418:G418"/>
    <mergeCell ref="C419:G419"/>
    <mergeCell ref="C420:G420"/>
    <mergeCell ref="C421:G421"/>
    <mergeCell ref="C422:G422"/>
    <mergeCell ref="C423:G423"/>
    <mergeCell ref="C411:G411"/>
    <mergeCell ref="C412:G412"/>
    <mergeCell ref="C413:G413"/>
    <mergeCell ref="C415:G415"/>
    <mergeCell ref="C416:G416"/>
    <mergeCell ref="C417:G417"/>
    <mergeCell ref="C405:G405"/>
    <mergeCell ref="C406:G406"/>
    <mergeCell ref="C407:G407"/>
    <mergeCell ref="C408:G408"/>
    <mergeCell ref="C409:G409"/>
    <mergeCell ref="C410:G410"/>
    <mergeCell ref="C399:G399"/>
    <mergeCell ref="C400:G400"/>
    <mergeCell ref="C401:G401"/>
    <mergeCell ref="C402:G402"/>
    <mergeCell ref="C403:G403"/>
    <mergeCell ref="C404:G404"/>
    <mergeCell ref="C391:G391"/>
    <mergeCell ref="C394:G394"/>
    <mergeCell ref="C395:G395"/>
    <mergeCell ref="C396:G396"/>
    <mergeCell ref="C397:G397"/>
    <mergeCell ref="C398:G398"/>
    <mergeCell ref="C383:G383"/>
    <mergeCell ref="C384:G384"/>
    <mergeCell ref="C385:G385"/>
    <mergeCell ref="C386:G386"/>
    <mergeCell ref="C387:G387"/>
    <mergeCell ref="C388:G388"/>
    <mergeCell ref="C375:G375"/>
    <mergeCell ref="C376:G376"/>
    <mergeCell ref="C377:G377"/>
    <mergeCell ref="C380:G380"/>
    <mergeCell ref="C381:G381"/>
    <mergeCell ref="C382:G382"/>
    <mergeCell ref="C367:G367"/>
    <mergeCell ref="C370:G370"/>
    <mergeCell ref="C371:G371"/>
    <mergeCell ref="C372:G372"/>
    <mergeCell ref="C373:G373"/>
    <mergeCell ref="C374:G374"/>
    <mergeCell ref="C361:G361"/>
    <mergeCell ref="C362:G362"/>
    <mergeCell ref="C363:G363"/>
    <mergeCell ref="C364:G364"/>
    <mergeCell ref="C365:G365"/>
    <mergeCell ref="C366:G366"/>
    <mergeCell ref="C355:G355"/>
    <mergeCell ref="C356:G356"/>
    <mergeCell ref="C357:G357"/>
    <mergeCell ref="C358:G358"/>
    <mergeCell ref="C359:G359"/>
    <mergeCell ref="C360:G360"/>
    <mergeCell ref="C348:G348"/>
    <mergeCell ref="C349:G349"/>
    <mergeCell ref="C350:G350"/>
    <mergeCell ref="C351:G351"/>
    <mergeCell ref="C352:G352"/>
    <mergeCell ref="C353:G353"/>
    <mergeCell ref="C338:G338"/>
    <mergeCell ref="C341:G341"/>
    <mergeCell ref="C344:G344"/>
    <mergeCell ref="C345:G345"/>
    <mergeCell ref="C346:G346"/>
    <mergeCell ref="C347:G347"/>
    <mergeCell ref="C211:G211"/>
    <mergeCell ref="C216:G216"/>
    <mergeCell ref="C221:G221"/>
    <mergeCell ref="C226:G226"/>
    <mergeCell ref="C240:G240"/>
    <mergeCell ref="C272:G272"/>
    <mergeCell ref="C89:G89"/>
    <mergeCell ref="C101:G101"/>
    <mergeCell ref="C109:G109"/>
    <mergeCell ref="C121:G121"/>
    <mergeCell ref="C122:G122"/>
    <mergeCell ref="C144:G144"/>
    <mergeCell ref="C49:G49"/>
    <mergeCell ref="C50:G50"/>
    <mergeCell ref="C51:G51"/>
    <mergeCell ref="C52:G52"/>
    <mergeCell ref="C82:G82"/>
    <mergeCell ref="C85:G85"/>
    <mergeCell ref="C25:G25"/>
    <mergeCell ref="C29:G29"/>
    <mergeCell ref="C38:G38"/>
    <mergeCell ref="C39:G39"/>
    <mergeCell ref="C40:G40"/>
    <mergeCell ref="C41:G41"/>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24ED-93DC-40BD-A2DF-D04B1363CC5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217</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49</v>
      </c>
      <c r="C3" s="201" t="s">
        <v>50</v>
      </c>
      <c r="D3" s="199"/>
      <c r="E3" s="199"/>
      <c r="F3" s="199"/>
      <c r="G3" s="200"/>
      <c r="AC3" s="176" t="s">
        <v>173</v>
      </c>
      <c r="AG3" t="s">
        <v>176</v>
      </c>
    </row>
    <row r="4" spans="1:60" ht="24.95" customHeight="1" x14ac:dyDescent="0.2">
      <c r="A4" s="202" t="s">
        <v>9</v>
      </c>
      <c r="B4" s="203" t="s">
        <v>53</v>
      </c>
      <c r="C4" s="204" t="s">
        <v>54</v>
      </c>
      <c r="D4" s="205"/>
      <c r="E4" s="205"/>
      <c r="F4" s="205"/>
      <c r="G4" s="206"/>
      <c r="AG4" t="s">
        <v>177</v>
      </c>
    </row>
    <row r="5" spans="1:60" x14ac:dyDescent="0.2">
      <c r="D5" s="10"/>
    </row>
    <row r="6" spans="1:60" ht="38.25" x14ac:dyDescent="0.2">
      <c r="A6" s="208" t="s">
        <v>178</v>
      </c>
      <c r="B6" s="210" t="s">
        <v>179</v>
      </c>
      <c r="C6" s="210" t="s">
        <v>180</v>
      </c>
      <c r="D6" s="209" t="s">
        <v>181</v>
      </c>
      <c r="E6" s="208" t="s">
        <v>182</v>
      </c>
      <c r="F6" s="207" t="s">
        <v>183</v>
      </c>
      <c r="G6" s="208" t="s">
        <v>29</v>
      </c>
      <c r="H6" s="211" t="s">
        <v>30</v>
      </c>
      <c r="I6" s="211" t="s">
        <v>184</v>
      </c>
      <c r="J6" s="211" t="s">
        <v>31</v>
      </c>
      <c r="K6" s="211" t="s">
        <v>185</v>
      </c>
      <c r="L6" s="211" t="s">
        <v>186</v>
      </c>
      <c r="M6" s="211" t="s">
        <v>187</v>
      </c>
      <c r="N6" s="211" t="s">
        <v>188</v>
      </c>
      <c r="O6" s="211" t="s">
        <v>189</v>
      </c>
      <c r="P6" s="211" t="s">
        <v>190</v>
      </c>
      <c r="Q6" s="211" t="s">
        <v>191</v>
      </c>
      <c r="R6" s="211" t="s">
        <v>192</v>
      </c>
      <c r="S6" s="211" t="s">
        <v>193</v>
      </c>
      <c r="T6" s="211" t="s">
        <v>194</v>
      </c>
      <c r="U6" s="211" t="s">
        <v>195</v>
      </c>
      <c r="V6" s="211" t="s">
        <v>196</v>
      </c>
      <c r="W6" s="211" t="s">
        <v>197</v>
      </c>
      <c r="X6" s="211" t="s">
        <v>198</v>
      </c>
      <c r="Y6" s="211" t="s">
        <v>199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200</v>
      </c>
      <c r="B8" s="227" t="s">
        <v>97</v>
      </c>
      <c r="C8" s="241" t="s">
        <v>98</v>
      </c>
      <c r="D8" s="228"/>
      <c r="E8" s="229"/>
      <c r="F8" s="230"/>
      <c r="G8" s="230">
        <f>SUMIF(AG9:AG12,"&lt;&gt;NOR",G9:G12)</f>
        <v>0</v>
      </c>
      <c r="H8" s="230"/>
      <c r="I8" s="230">
        <f>SUM(I9:I12)</f>
        <v>0</v>
      </c>
      <c r="J8" s="230"/>
      <c r="K8" s="230">
        <f>SUM(K9:K12)</f>
        <v>0</v>
      </c>
      <c r="L8" s="230"/>
      <c r="M8" s="230">
        <f>SUM(M9:M12)</f>
        <v>0</v>
      </c>
      <c r="N8" s="229"/>
      <c r="O8" s="229">
        <f>SUM(O9:O12)</f>
        <v>0</v>
      </c>
      <c r="P8" s="229"/>
      <c r="Q8" s="229">
        <f>SUM(Q9:Q12)</f>
        <v>0</v>
      </c>
      <c r="R8" s="230"/>
      <c r="S8" s="230"/>
      <c r="T8" s="231"/>
      <c r="U8" s="225"/>
      <c r="V8" s="225">
        <f>SUM(V9:V12)</f>
        <v>0</v>
      </c>
      <c r="W8" s="225"/>
      <c r="X8" s="225"/>
      <c r="Y8" s="225"/>
      <c r="AG8" t="s">
        <v>201</v>
      </c>
    </row>
    <row r="9" spans="1:60" outlineLevel="1" x14ac:dyDescent="0.2">
      <c r="A9" s="256">
        <v>1</v>
      </c>
      <c r="B9" s="257" t="s">
        <v>793</v>
      </c>
      <c r="C9" s="271" t="s">
        <v>794</v>
      </c>
      <c r="D9" s="258" t="s">
        <v>204</v>
      </c>
      <c r="E9" s="259">
        <v>1</v>
      </c>
      <c r="F9" s="260"/>
      <c r="G9" s="261">
        <f>ROUND(E9*F9,2)</f>
        <v>0</v>
      </c>
      <c r="H9" s="260"/>
      <c r="I9" s="261">
        <f>ROUND(E9*H9,2)</f>
        <v>0</v>
      </c>
      <c r="J9" s="260"/>
      <c r="K9" s="261">
        <f>ROUND(E9*J9,2)</f>
        <v>0</v>
      </c>
      <c r="L9" s="261">
        <v>21</v>
      </c>
      <c r="M9" s="261">
        <f>G9*(1+L9/100)</f>
        <v>0</v>
      </c>
      <c r="N9" s="259">
        <v>0</v>
      </c>
      <c r="O9" s="259">
        <f>ROUND(E9*N9,2)</f>
        <v>0</v>
      </c>
      <c r="P9" s="259">
        <v>0</v>
      </c>
      <c r="Q9" s="259">
        <f>ROUND(E9*P9,2)</f>
        <v>0</v>
      </c>
      <c r="R9" s="261"/>
      <c r="S9" s="261" t="s">
        <v>267</v>
      </c>
      <c r="T9" s="262" t="s">
        <v>206</v>
      </c>
      <c r="U9" s="223">
        <v>0</v>
      </c>
      <c r="V9" s="223">
        <f>ROUND(E9*U9,2)</f>
        <v>0</v>
      </c>
      <c r="W9" s="223"/>
      <c r="X9" s="223" t="s">
        <v>467</v>
      </c>
      <c r="Y9" s="223" t="s">
        <v>208</v>
      </c>
      <c r="Z9" s="212"/>
      <c r="AA9" s="212"/>
      <c r="AB9" s="212"/>
      <c r="AC9" s="212"/>
      <c r="AD9" s="212"/>
      <c r="AE9" s="212"/>
      <c r="AF9" s="212"/>
      <c r="AG9" s="212" t="s">
        <v>795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6">
        <v>2</v>
      </c>
      <c r="B10" s="257" t="s">
        <v>793</v>
      </c>
      <c r="C10" s="271" t="s">
        <v>796</v>
      </c>
      <c r="D10" s="258" t="s">
        <v>204</v>
      </c>
      <c r="E10" s="259">
        <v>1</v>
      </c>
      <c r="F10" s="260"/>
      <c r="G10" s="261">
        <f>ROUND(E10*F10,2)</f>
        <v>0</v>
      </c>
      <c r="H10" s="260"/>
      <c r="I10" s="261">
        <f>ROUND(E10*H10,2)</f>
        <v>0</v>
      </c>
      <c r="J10" s="260"/>
      <c r="K10" s="261">
        <f>ROUND(E10*J10,2)</f>
        <v>0</v>
      </c>
      <c r="L10" s="261">
        <v>21</v>
      </c>
      <c r="M10" s="261">
        <f>G10*(1+L10/100)</f>
        <v>0</v>
      </c>
      <c r="N10" s="259">
        <v>0</v>
      </c>
      <c r="O10" s="259">
        <f>ROUND(E10*N10,2)</f>
        <v>0</v>
      </c>
      <c r="P10" s="259">
        <v>0</v>
      </c>
      <c r="Q10" s="259">
        <f>ROUND(E10*P10,2)</f>
        <v>0</v>
      </c>
      <c r="R10" s="261"/>
      <c r="S10" s="261" t="s">
        <v>267</v>
      </c>
      <c r="T10" s="262" t="s">
        <v>206</v>
      </c>
      <c r="U10" s="223">
        <v>0</v>
      </c>
      <c r="V10" s="223">
        <f>ROUND(E10*U10,2)</f>
        <v>0</v>
      </c>
      <c r="W10" s="223"/>
      <c r="X10" s="223" t="s">
        <v>797</v>
      </c>
      <c r="Y10" s="223" t="s">
        <v>208</v>
      </c>
      <c r="Z10" s="212"/>
      <c r="AA10" s="212"/>
      <c r="AB10" s="212"/>
      <c r="AC10" s="212"/>
      <c r="AD10" s="212"/>
      <c r="AE10" s="212"/>
      <c r="AF10" s="212"/>
      <c r="AG10" s="212" t="s">
        <v>798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6">
        <v>3</v>
      </c>
      <c r="B11" s="257" t="s">
        <v>793</v>
      </c>
      <c r="C11" s="271" t="s">
        <v>203</v>
      </c>
      <c r="D11" s="258" t="s">
        <v>204</v>
      </c>
      <c r="E11" s="259">
        <v>1</v>
      </c>
      <c r="F11" s="260"/>
      <c r="G11" s="261">
        <f>ROUND(E11*F11,2)</f>
        <v>0</v>
      </c>
      <c r="H11" s="260"/>
      <c r="I11" s="261">
        <f>ROUND(E11*H11,2)</f>
        <v>0</v>
      </c>
      <c r="J11" s="260"/>
      <c r="K11" s="261">
        <f>ROUND(E11*J11,2)</f>
        <v>0</v>
      </c>
      <c r="L11" s="261">
        <v>21</v>
      </c>
      <c r="M11" s="261">
        <f>G11*(1+L11/100)</f>
        <v>0</v>
      </c>
      <c r="N11" s="259">
        <v>0</v>
      </c>
      <c r="O11" s="259">
        <f>ROUND(E11*N11,2)</f>
        <v>0</v>
      </c>
      <c r="P11" s="259">
        <v>0</v>
      </c>
      <c r="Q11" s="259">
        <f>ROUND(E11*P11,2)</f>
        <v>0</v>
      </c>
      <c r="R11" s="261"/>
      <c r="S11" s="261" t="s">
        <v>267</v>
      </c>
      <c r="T11" s="262" t="s">
        <v>206</v>
      </c>
      <c r="U11" s="223">
        <v>0</v>
      </c>
      <c r="V11" s="223">
        <f>ROUND(E11*U11,2)</f>
        <v>0</v>
      </c>
      <c r="W11" s="223"/>
      <c r="X11" s="223" t="s">
        <v>223</v>
      </c>
      <c r="Y11" s="223" t="s">
        <v>208</v>
      </c>
      <c r="Z11" s="212"/>
      <c r="AA11" s="212"/>
      <c r="AB11" s="212"/>
      <c r="AC11" s="212"/>
      <c r="AD11" s="212"/>
      <c r="AE11" s="212"/>
      <c r="AF11" s="212"/>
      <c r="AG11" s="212" t="s">
        <v>799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6">
        <v>4</v>
      </c>
      <c r="B12" s="257" t="s">
        <v>793</v>
      </c>
      <c r="C12" s="271" t="s">
        <v>800</v>
      </c>
      <c r="D12" s="258" t="s">
        <v>204</v>
      </c>
      <c r="E12" s="259">
        <v>1</v>
      </c>
      <c r="F12" s="260"/>
      <c r="G12" s="261">
        <f>ROUND(E12*F12,2)</f>
        <v>0</v>
      </c>
      <c r="H12" s="260"/>
      <c r="I12" s="261">
        <f>ROUND(E12*H12,2)</f>
        <v>0</v>
      </c>
      <c r="J12" s="260"/>
      <c r="K12" s="261">
        <f>ROUND(E12*J12,2)</f>
        <v>0</v>
      </c>
      <c r="L12" s="261">
        <v>21</v>
      </c>
      <c r="M12" s="261">
        <f>G12*(1+L12/100)</f>
        <v>0</v>
      </c>
      <c r="N12" s="259">
        <v>0</v>
      </c>
      <c r="O12" s="259">
        <f>ROUND(E12*N12,2)</f>
        <v>0</v>
      </c>
      <c r="P12" s="259">
        <v>0</v>
      </c>
      <c r="Q12" s="259">
        <f>ROUND(E12*P12,2)</f>
        <v>0</v>
      </c>
      <c r="R12" s="261"/>
      <c r="S12" s="261" t="s">
        <v>267</v>
      </c>
      <c r="T12" s="262" t="s">
        <v>206</v>
      </c>
      <c r="U12" s="223">
        <v>0</v>
      </c>
      <c r="V12" s="223">
        <f>ROUND(E12*U12,2)</f>
        <v>0</v>
      </c>
      <c r="W12" s="223"/>
      <c r="X12" s="223" t="s">
        <v>801</v>
      </c>
      <c r="Y12" s="223" t="s">
        <v>208</v>
      </c>
      <c r="Z12" s="212"/>
      <c r="AA12" s="212"/>
      <c r="AB12" s="212"/>
      <c r="AC12" s="212"/>
      <c r="AD12" s="212"/>
      <c r="AE12" s="212"/>
      <c r="AF12" s="212"/>
      <c r="AG12" s="212" t="s">
        <v>802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6" t="s">
        <v>200</v>
      </c>
      <c r="B13" s="227" t="s">
        <v>125</v>
      </c>
      <c r="C13" s="241" t="s">
        <v>126</v>
      </c>
      <c r="D13" s="228"/>
      <c r="E13" s="229"/>
      <c r="F13" s="230"/>
      <c r="G13" s="230">
        <f>SUMIF(AG14:AG32,"&lt;&gt;NOR",G14:G32)</f>
        <v>0</v>
      </c>
      <c r="H13" s="230"/>
      <c r="I13" s="230">
        <f>SUM(I14:I32)</f>
        <v>0</v>
      </c>
      <c r="J13" s="230"/>
      <c r="K13" s="230">
        <f>SUM(K14:K32)</f>
        <v>0</v>
      </c>
      <c r="L13" s="230"/>
      <c r="M13" s="230">
        <f>SUM(M14:M32)</f>
        <v>0</v>
      </c>
      <c r="N13" s="229"/>
      <c r="O13" s="229">
        <f>SUM(O14:O32)</f>
        <v>7.0000000000000007E-2</v>
      </c>
      <c r="P13" s="229"/>
      <c r="Q13" s="229">
        <f>SUM(Q14:Q32)</f>
        <v>0</v>
      </c>
      <c r="R13" s="230"/>
      <c r="S13" s="230"/>
      <c r="T13" s="231"/>
      <c r="U13" s="225"/>
      <c r="V13" s="225">
        <f>SUM(V14:V32)</f>
        <v>0</v>
      </c>
      <c r="W13" s="225"/>
      <c r="X13" s="225"/>
      <c r="Y13" s="225"/>
      <c r="AG13" t="s">
        <v>201</v>
      </c>
    </row>
    <row r="14" spans="1:60" outlineLevel="1" x14ac:dyDescent="0.2">
      <c r="A14" s="256">
        <v>5</v>
      </c>
      <c r="B14" s="257" t="s">
        <v>803</v>
      </c>
      <c r="C14" s="271" t="s">
        <v>804</v>
      </c>
      <c r="D14" s="258" t="s">
        <v>263</v>
      </c>
      <c r="E14" s="259">
        <v>25</v>
      </c>
      <c r="F14" s="260"/>
      <c r="G14" s="261">
        <f>ROUND(E14*F14,2)</f>
        <v>0</v>
      </c>
      <c r="H14" s="260"/>
      <c r="I14" s="261">
        <f>ROUND(E14*H14,2)</f>
        <v>0</v>
      </c>
      <c r="J14" s="260"/>
      <c r="K14" s="261">
        <f>ROUND(E14*J14,2)</f>
        <v>0</v>
      </c>
      <c r="L14" s="261">
        <v>21</v>
      </c>
      <c r="M14" s="261">
        <f>G14*(1+L14/100)</f>
        <v>0</v>
      </c>
      <c r="N14" s="259">
        <v>3.8000000000000002E-4</v>
      </c>
      <c r="O14" s="259">
        <f>ROUND(E14*N14,2)</f>
        <v>0.01</v>
      </c>
      <c r="P14" s="259">
        <v>0</v>
      </c>
      <c r="Q14" s="259">
        <f>ROUND(E14*P14,2)</f>
        <v>0</v>
      </c>
      <c r="R14" s="261"/>
      <c r="S14" s="261" t="s">
        <v>267</v>
      </c>
      <c r="T14" s="262" t="s">
        <v>206</v>
      </c>
      <c r="U14" s="223">
        <v>0</v>
      </c>
      <c r="V14" s="223">
        <f>ROUND(E14*U14,2)</f>
        <v>0</v>
      </c>
      <c r="W14" s="223"/>
      <c r="X14" s="223" t="s">
        <v>223</v>
      </c>
      <c r="Y14" s="223" t="s">
        <v>208</v>
      </c>
      <c r="Z14" s="212"/>
      <c r="AA14" s="212"/>
      <c r="AB14" s="212"/>
      <c r="AC14" s="212"/>
      <c r="AD14" s="212"/>
      <c r="AE14" s="212"/>
      <c r="AF14" s="212"/>
      <c r="AG14" s="212" t="s">
        <v>805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6">
        <v>6</v>
      </c>
      <c r="B15" s="257" t="s">
        <v>806</v>
      </c>
      <c r="C15" s="271" t="s">
        <v>807</v>
      </c>
      <c r="D15" s="258" t="s">
        <v>263</v>
      </c>
      <c r="E15" s="259">
        <v>10</v>
      </c>
      <c r="F15" s="260"/>
      <c r="G15" s="261">
        <f>ROUND(E15*F15,2)</f>
        <v>0</v>
      </c>
      <c r="H15" s="260"/>
      <c r="I15" s="261">
        <f>ROUND(E15*H15,2)</f>
        <v>0</v>
      </c>
      <c r="J15" s="260"/>
      <c r="K15" s="261">
        <f>ROUND(E15*J15,2)</f>
        <v>0</v>
      </c>
      <c r="L15" s="261">
        <v>21</v>
      </c>
      <c r="M15" s="261">
        <f>G15*(1+L15/100)</f>
        <v>0</v>
      </c>
      <c r="N15" s="259">
        <v>4.6999999999999999E-4</v>
      </c>
      <c r="O15" s="259">
        <f>ROUND(E15*N15,2)</f>
        <v>0</v>
      </c>
      <c r="P15" s="259">
        <v>0</v>
      </c>
      <c r="Q15" s="259">
        <f>ROUND(E15*P15,2)</f>
        <v>0</v>
      </c>
      <c r="R15" s="261"/>
      <c r="S15" s="261" t="s">
        <v>267</v>
      </c>
      <c r="T15" s="262" t="s">
        <v>206</v>
      </c>
      <c r="U15" s="223">
        <v>0</v>
      </c>
      <c r="V15" s="223">
        <f>ROUND(E15*U15,2)</f>
        <v>0</v>
      </c>
      <c r="W15" s="223"/>
      <c r="X15" s="223" t="s">
        <v>223</v>
      </c>
      <c r="Y15" s="223" t="s">
        <v>208</v>
      </c>
      <c r="Z15" s="212"/>
      <c r="AA15" s="212"/>
      <c r="AB15" s="212"/>
      <c r="AC15" s="212"/>
      <c r="AD15" s="212"/>
      <c r="AE15" s="212"/>
      <c r="AF15" s="212"/>
      <c r="AG15" s="212" t="s">
        <v>805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6">
        <v>7</v>
      </c>
      <c r="B16" s="257" t="s">
        <v>808</v>
      </c>
      <c r="C16" s="271" t="s">
        <v>809</v>
      </c>
      <c r="D16" s="258" t="s">
        <v>263</v>
      </c>
      <c r="E16" s="259">
        <v>5</v>
      </c>
      <c r="F16" s="260"/>
      <c r="G16" s="261">
        <f>ROUND(E16*F16,2)</f>
        <v>0</v>
      </c>
      <c r="H16" s="260"/>
      <c r="I16" s="261">
        <f>ROUND(E16*H16,2)</f>
        <v>0</v>
      </c>
      <c r="J16" s="260"/>
      <c r="K16" s="261">
        <f>ROUND(E16*J16,2)</f>
        <v>0</v>
      </c>
      <c r="L16" s="261">
        <v>21</v>
      </c>
      <c r="M16" s="261">
        <f>G16*(1+L16/100)</f>
        <v>0</v>
      </c>
      <c r="N16" s="259">
        <v>6.9999999999999999E-4</v>
      </c>
      <c r="O16" s="259">
        <f>ROUND(E16*N16,2)</f>
        <v>0</v>
      </c>
      <c r="P16" s="259">
        <v>0</v>
      </c>
      <c r="Q16" s="259">
        <f>ROUND(E16*P16,2)</f>
        <v>0</v>
      </c>
      <c r="R16" s="261"/>
      <c r="S16" s="261" t="s">
        <v>267</v>
      </c>
      <c r="T16" s="262" t="s">
        <v>206</v>
      </c>
      <c r="U16" s="223">
        <v>0</v>
      </c>
      <c r="V16" s="223">
        <f>ROUND(E16*U16,2)</f>
        <v>0</v>
      </c>
      <c r="W16" s="223"/>
      <c r="X16" s="223" t="s">
        <v>223</v>
      </c>
      <c r="Y16" s="223" t="s">
        <v>208</v>
      </c>
      <c r="Z16" s="212"/>
      <c r="AA16" s="212"/>
      <c r="AB16" s="212"/>
      <c r="AC16" s="212"/>
      <c r="AD16" s="212"/>
      <c r="AE16" s="212"/>
      <c r="AF16" s="212"/>
      <c r="AG16" s="212" t="s">
        <v>805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6">
        <v>8</v>
      </c>
      <c r="B17" s="257" t="s">
        <v>810</v>
      </c>
      <c r="C17" s="271" t="s">
        <v>811</v>
      </c>
      <c r="D17" s="258" t="s">
        <v>263</v>
      </c>
      <c r="E17" s="259">
        <v>12</v>
      </c>
      <c r="F17" s="260"/>
      <c r="G17" s="261">
        <f>ROUND(E17*F17,2)</f>
        <v>0</v>
      </c>
      <c r="H17" s="260"/>
      <c r="I17" s="261">
        <f>ROUND(E17*H17,2)</f>
        <v>0</v>
      </c>
      <c r="J17" s="260"/>
      <c r="K17" s="261">
        <f>ROUND(E17*J17,2)</f>
        <v>0</v>
      </c>
      <c r="L17" s="261">
        <v>21</v>
      </c>
      <c r="M17" s="261">
        <f>G17*(1+L17/100)</f>
        <v>0</v>
      </c>
      <c r="N17" s="259">
        <v>1.5200000000000001E-3</v>
      </c>
      <c r="O17" s="259">
        <f>ROUND(E17*N17,2)</f>
        <v>0.02</v>
      </c>
      <c r="P17" s="259">
        <v>0</v>
      </c>
      <c r="Q17" s="259">
        <f>ROUND(E17*P17,2)</f>
        <v>0</v>
      </c>
      <c r="R17" s="261"/>
      <c r="S17" s="261" t="s">
        <v>267</v>
      </c>
      <c r="T17" s="262" t="s">
        <v>206</v>
      </c>
      <c r="U17" s="223">
        <v>0</v>
      </c>
      <c r="V17" s="223">
        <f>ROUND(E17*U17,2)</f>
        <v>0</v>
      </c>
      <c r="W17" s="223"/>
      <c r="X17" s="223" t="s">
        <v>223</v>
      </c>
      <c r="Y17" s="223" t="s">
        <v>208</v>
      </c>
      <c r="Z17" s="212"/>
      <c r="AA17" s="212"/>
      <c r="AB17" s="212"/>
      <c r="AC17" s="212"/>
      <c r="AD17" s="212"/>
      <c r="AE17" s="212"/>
      <c r="AF17" s="212"/>
      <c r="AG17" s="212" t="s">
        <v>805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6">
        <v>9</v>
      </c>
      <c r="B18" s="257" t="s">
        <v>812</v>
      </c>
      <c r="C18" s="271" t="s">
        <v>813</v>
      </c>
      <c r="D18" s="258" t="s">
        <v>263</v>
      </c>
      <c r="E18" s="259">
        <v>3</v>
      </c>
      <c r="F18" s="260"/>
      <c r="G18" s="261">
        <f>ROUND(E18*F18,2)</f>
        <v>0</v>
      </c>
      <c r="H18" s="260"/>
      <c r="I18" s="261">
        <f>ROUND(E18*H18,2)</f>
        <v>0</v>
      </c>
      <c r="J18" s="260"/>
      <c r="K18" s="261">
        <f>ROUND(E18*J18,2)</f>
        <v>0</v>
      </c>
      <c r="L18" s="261">
        <v>21</v>
      </c>
      <c r="M18" s="261">
        <f>G18*(1+L18/100)</f>
        <v>0</v>
      </c>
      <c r="N18" s="259">
        <v>1.31E-3</v>
      </c>
      <c r="O18" s="259">
        <f>ROUND(E18*N18,2)</f>
        <v>0</v>
      </c>
      <c r="P18" s="259">
        <v>0</v>
      </c>
      <c r="Q18" s="259">
        <f>ROUND(E18*P18,2)</f>
        <v>0</v>
      </c>
      <c r="R18" s="261"/>
      <c r="S18" s="261" t="s">
        <v>267</v>
      </c>
      <c r="T18" s="262" t="s">
        <v>206</v>
      </c>
      <c r="U18" s="223">
        <v>0</v>
      </c>
      <c r="V18" s="223">
        <f>ROUND(E18*U18,2)</f>
        <v>0</v>
      </c>
      <c r="W18" s="223"/>
      <c r="X18" s="223" t="s">
        <v>223</v>
      </c>
      <c r="Y18" s="223" t="s">
        <v>208</v>
      </c>
      <c r="Z18" s="212"/>
      <c r="AA18" s="212"/>
      <c r="AB18" s="212"/>
      <c r="AC18" s="212"/>
      <c r="AD18" s="212"/>
      <c r="AE18" s="212"/>
      <c r="AF18" s="212"/>
      <c r="AG18" s="212" t="s">
        <v>805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6">
        <v>10</v>
      </c>
      <c r="B19" s="257" t="s">
        <v>814</v>
      </c>
      <c r="C19" s="271" t="s">
        <v>815</v>
      </c>
      <c r="D19" s="258" t="s">
        <v>263</v>
      </c>
      <c r="E19" s="259">
        <v>3</v>
      </c>
      <c r="F19" s="260"/>
      <c r="G19" s="261">
        <f>ROUND(E19*F19,2)</f>
        <v>0</v>
      </c>
      <c r="H19" s="260"/>
      <c r="I19" s="261">
        <f>ROUND(E19*H19,2)</f>
        <v>0</v>
      </c>
      <c r="J19" s="260"/>
      <c r="K19" s="261">
        <f>ROUND(E19*J19,2)</f>
        <v>0</v>
      </c>
      <c r="L19" s="261">
        <v>21</v>
      </c>
      <c r="M19" s="261">
        <f>G19*(1+L19/100)</f>
        <v>0</v>
      </c>
      <c r="N19" s="259">
        <v>1.6100000000000001E-3</v>
      </c>
      <c r="O19" s="259">
        <f>ROUND(E19*N19,2)</f>
        <v>0</v>
      </c>
      <c r="P19" s="259">
        <v>0</v>
      </c>
      <c r="Q19" s="259">
        <f>ROUND(E19*P19,2)</f>
        <v>0</v>
      </c>
      <c r="R19" s="261"/>
      <c r="S19" s="261" t="s">
        <v>267</v>
      </c>
      <c r="T19" s="262" t="s">
        <v>206</v>
      </c>
      <c r="U19" s="223">
        <v>0</v>
      </c>
      <c r="V19" s="223">
        <f>ROUND(E19*U19,2)</f>
        <v>0</v>
      </c>
      <c r="W19" s="223"/>
      <c r="X19" s="223" t="s">
        <v>223</v>
      </c>
      <c r="Y19" s="223" t="s">
        <v>208</v>
      </c>
      <c r="Z19" s="212"/>
      <c r="AA19" s="212"/>
      <c r="AB19" s="212"/>
      <c r="AC19" s="212"/>
      <c r="AD19" s="212"/>
      <c r="AE19" s="212"/>
      <c r="AF19" s="212"/>
      <c r="AG19" s="212" t="s">
        <v>805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6">
        <v>11</v>
      </c>
      <c r="B20" s="257" t="s">
        <v>816</v>
      </c>
      <c r="C20" s="271" t="s">
        <v>817</v>
      </c>
      <c r="D20" s="258" t="s">
        <v>263</v>
      </c>
      <c r="E20" s="259">
        <v>4</v>
      </c>
      <c r="F20" s="260"/>
      <c r="G20" s="261">
        <f>ROUND(E20*F20,2)</f>
        <v>0</v>
      </c>
      <c r="H20" s="260"/>
      <c r="I20" s="261">
        <f>ROUND(E20*H20,2)</f>
        <v>0</v>
      </c>
      <c r="J20" s="260"/>
      <c r="K20" s="261">
        <f>ROUND(E20*J20,2)</f>
        <v>0</v>
      </c>
      <c r="L20" s="261">
        <v>21</v>
      </c>
      <c r="M20" s="261">
        <f>G20*(1+L20/100)</f>
        <v>0</v>
      </c>
      <c r="N20" s="259">
        <v>2.48E-3</v>
      </c>
      <c r="O20" s="259">
        <f>ROUND(E20*N20,2)</f>
        <v>0.01</v>
      </c>
      <c r="P20" s="259">
        <v>0</v>
      </c>
      <c r="Q20" s="259">
        <f>ROUND(E20*P20,2)</f>
        <v>0</v>
      </c>
      <c r="R20" s="261"/>
      <c r="S20" s="261" t="s">
        <v>267</v>
      </c>
      <c r="T20" s="262" t="s">
        <v>206</v>
      </c>
      <c r="U20" s="223">
        <v>0</v>
      </c>
      <c r="V20" s="223">
        <f>ROUND(E20*U20,2)</f>
        <v>0</v>
      </c>
      <c r="W20" s="223"/>
      <c r="X20" s="223" t="s">
        <v>223</v>
      </c>
      <c r="Y20" s="223" t="s">
        <v>208</v>
      </c>
      <c r="Z20" s="212"/>
      <c r="AA20" s="212"/>
      <c r="AB20" s="212"/>
      <c r="AC20" s="212"/>
      <c r="AD20" s="212"/>
      <c r="AE20" s="212"/>
      <c r="AF20" s="212"/>
      <c r="AG20" s="212" t="s">
        <v>805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6">
        <v>12</v>
      </c>
      <c r="B21" s="257" t="s">
        <v>818</v>
      </c>
      <c r="C21" s="271" t="s">
        <v>819</v>
      </c>
      <c r="D21" s="258" t="s">
        <v>263</v>
      </c>
      <c r="E21" s="259">
        <v>5</v>
      </c>
      <c r="F21" s="260"/>
      <c r="G21" s="261">
        <f>ROUND(E21*F21,2)</f>
        <v>0</v>
      </c>
      <c r="H21" s="260"/>
      <c r="I21" s="261">
        <f>ROUND(E21*H21,2)</f>
        <v>0</v>
      </c>
      <c r="J21" s="260"/>
      <c r="K21" s="261">
        <f>ROUND(E21*J21,2)</f>
        <v>0</v>
      </c>
      <c r="L21" s="261">
        <v>21</v>
      </c>
      <c r="M21" s="261">
        <f>G21*(1+L21/100)</f>
        <v>0</v>
      </c>
      <c r="N21" s="259">
        <v>1.3699999999999999E-3</v>
      </c>
      <c r="O21" s="259">
        <f>ROUND(E21*N21,2)</f>
        <v>0.01</v>
      </c>
      <c r="P21" s="259">
        <v>0</v>
      </c>
      <c r="Q21" s="259">
        <f>ROUND(E21*P21,2)</f>
        <v>0</v>
      </c>
      <c r="R21" s="261"/>
      <c r="S21" s="261" t="s">
        <v>267</v>
      </c>
      <c r="T21" s="262" t="s">
        <v>206</v>
      </c>
      <c r="U21" s="223">
        <v>0</v>
      </c>
      <c r="V21" s="223">
        <f>ROUND(E21*U21,2)</f>
        <v>0</v>
      </c>
      <c r="W21" s="223"/>
      <c r="X21" s="223" t="s">
        <v>223</v>
      </c>
      <c r="Y21" s="223" t="s">
        <v>208</v>
      </c>
      <c r="Z21" s="212"/>
      <c r="AA21" s="212"/>
      <c r="AB21" s="212"/>
      <c r="AC21" s="212"/>
      <c r="AD21" s="212"/>
      <c r="AE21" s="212"/>
      <c r="AF21" s="212"/>
      <c r="AG21" s="212" t="s">
        <v>805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6">
        <v>13</v>
      </c>
      <c r="B22" s="257" t="s">
        <v>820</v>
      </c>
      <c r="C22" s="271" t="s">
        <v>821</v>
      </c>
      <c r="D22" s="258" t="s">
        <v>263</v>
      </c>
      <c r="E22" s="259">
        <v>11</v>
      </c>
      <c r="F22" s="260"/>
      <c r="G22" s="261">
        <f>ROUND(E22*F22,2)</f>
        <v>0</v>
      </c>
      <c r="H22" s="260"/>
      <c r="I22" s="261">
        <f>ROUND(E22*H22,2)</f>
        <v>0</v>
      </c>
      <c r="J22" s="260"/>
      <c r="K22" s="261">
        <f>ROUND(E22*J22,2)</f>
        <v>0</v>
      </c>
      <c r="L22" s="261">
        <v>21</v>
      </c>
      <c r="M22" s="261">
        <f>G22*(1+L22/100)</f>
        <v>0</v>
      </c>
      <c r="N22" s="259">
        <v>1.73E-3</v>
      </c>
      <c r="O22" s="259">
        <f>ROUND(E22*N22,2)</f>
        <v>0.02</v>
      </c>
      <c r="P22" s="259">
        <v>0</v>
      </c>
      <c r="Q22" s="259">
        <f>ROUND(E22*P22,2)</f>
        <v>0</v>
      </c>
      <c r="R22" s="261"/>
      <c r="S22" s="261" t="s">
        <v>267</v>
      </c>
      <c r="T22" s="262" t="s">
        <v>206</v>
      </c>
      <c r="U22" s="223">
        <v>0</v>
      </c>
      <c r="V22" s="223">
        <f>ROUND(E22*U22,2)</f>
        <v>0</v>
      </c>
      <c r="W22" s="223"/>
      <c r="X22" s="223" t="s">
        <v>223</v>
      </c>
      <c r="Y22" s="223" t="s">
        <v>208</v>
      </c>
      <c r="Z22" s="212"/>
      <c r="AA22" s="212"/>
      <c r="AB22" s="212"/>
      <c r="AC22" s="212"/>
      <c r="AD22" s="212"/>
      <c r="AE22" s="212"/>
      <c r="AF22" s="212"/>
      <c r="AG22" s="212" t="s">
        <v>805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6">
        <v>14</v>
      </c>
      <c r="B23" s="257" t="s">
        <v>793</v>
      </c>
      <c r="C23" s="271" t="s">
        <v>822</v>
      </c>
      <c r="D23" s="258" t="s">
        <v>823</v>
      </c>
      <c r="E23" s="259">
        <v>5</v>
      </c>
      <c r="F23" s="260"/>
      <c r="G23" s="261">
        <f>ROUND(E23*F23,2)</f>
        <v>0</v>
      </c>
      <c r="H23" s="260"/>
      <c r="I23" s="261">
        <f>ROUND(E23*H23,2)</f>
        <v>0</v>
      </c>
      <c r="J23" s="260"/>
      <c r="K23" s="261">
        <f>ROUND(E23*J23,2)</f>
        <v>0</v>
      </c>
      <c r="L23" s="261">
        <v>21</v>
      </c>
      <c r="M23" s="261">
        <f>G23*(1+L23/100)</f>
        <v>0</v>
      </c>
      <c r="N23" s="259">
        <v>0</v>
      </c>
      <c r="O23" s="259">
        <f>ROUND(E23*N23,2)</f>
        <v>0</v>
      </c>
      <c r="P23" s="259">
        <v>0</v>
      </c>
      <c r="Q23" s="259">
        <f>ROUND(E23*P23,2)</f>
        <v>0</v>
      </c>
      <c r="R23" s="261"/>
      <c r="S23" s="261" t="s">
        <v>267</v>
      </c>
      <c r="T23" s="262" t="s">
        <v>206</v>
      </c>
      <c r="U23" s="223">
        <v>0</v>
      </c>
      <c r="V23" s="223">
        <f>ROUND(E23*U23,2)</f>
        <v>0</v>
      </c>
      <c r="W23" s="223"/>
      <c r="X23" s="223" t="s">
        <v>801</v>
      </c>
      <c r="Y23" s="223" t="s">
        <v>208</v>
      </c>
      <c r="Z23" s="212"/>
      <c r="AA23" s="212"/>
      <c r="AB23" s="212"/>
      <c r="AC23" s="212"/>
      <c r="AD23" s="212"/>
      <c r="AE23" s="212"/>
      <c r="AF23" s="212"/>
      <c r="AG23" s="212" t="s">
        <v>802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6">
        <v>15</v>
      </c>
      <c r="B24" s="257" t="s">
        <v>793</v>
      </c>
      <c r="C24" s="271" t="s">
        <v>824</v>
      </c>
      <c r="D24" s="258" t="s">
        <v>823</v>
      </c>
      <c r="E24" s="259">
        <v>11</v>
      </c>
      <c r="F24" s="260"/>
      <c r="G24" s="261">
        <f>ROUND(E24*F24,2)</f>
        <v>0</v>
      </c>
      <c r="H24" s="260"/>
      <c r="I24" s="261">
        <f>ROUND(E24*H24,2)</f>
        <v>0</v>
      </c>
      <c r="J24" s="260"/>
      <c r="K24" s="261">
        <f>ROUND(E24*J24,2)</f>
        <v>0</v>
      </c>
      <c r="L24" s="261">
        <v>21</v>
      </c>
      <c r="M24" s="261">
        <f>G24*(1+L24/100)</f>
        <v>0</v>
      </c>
      <c r="N24" s="259">
        <v>0</v>
      </c>
      <c r="O24" s="259">
        <f>ROUND(E24*N24,2)</f>
        <v>0</v>
      </c>
      <c r="P24" s="259">
        <v>0</v>
      </c>
      <c r="Q24" s="259">
        <f>ROUND(E24*P24,2)</f>
        <v>0</v>
      </c>
      <c r="R24" s="261"/>
      <c r="S24" s="261" t="s">
        <v>267</v>
      </c>
      <c r="T24" s="262" t="s">
        <v>206</v>
      </c>
      <c r="U24" s="223">
        <v>0</v>
      </c>
      <c r="V24" s="223">
        <f>ROUND(E24*U24,2)</f>
        <v>0</v>
      </c>
      <c r="W24" s="223"/>
      <c r="X24" s="223" t="s">
        <v>801</v>
      </c>
      <c r="Y24" s="223" t="s">
        <v>208</v>
      </c>
      <c r="Z24" s="212"/>
      <c r="AA24" s="212"/>
      <c r="AB24" s="212"/>
      <c r="AC24" s="212"/>
      <c r="AD24" s="212"/>
      <c r="AE24" s="212"/>
      <c r="AF24" s="212"/>
      <c r="AG24" s="212" t="s">
        <v>802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6">
        <v>16</v>
      </c>
      <c r="B25" s="257" t="s">
        <v>825</v>
      </c>
      <c r="C25" s="271" t="s">
        <v>826</v>
      </c>
      <c r="D25" s="258" t="s">
        <v>404</v>
      </c>
      <c r="E25" s="259">
        <v>2</v>
      </c>
      <c r="F25" s="260"/>
      <c r="G25" s="261">
        <f>ROUND(E25*F25,2)</f>
        <v>0</v>
      </c>
      <c r="H25" s="260"/>
      <c r="I25" s="261">
        <f>ROUND(E25*H25,2)</f>
        <v>0</v>
      </c>
      <c r="J25" s="260"/>
      <c r="K25" s="261">
        <f>ROUND(E25*J25,2)</f>
        <v>0</v>
      </c>
      <c r="L25" s="261">
        <v>21</v>
      </c>
      <c r="M25" s="261">
        <f>G25*(1+L25/100)</f>
        <v>0</v>
      </c>
      <c r="N25" s="259">
        <v>4.8999999999999998E-4</v>
      </c>
      <c r="O25" s="259">
        <f>ROUND(E25*N25,2)</f>
        <v>0</v>
      </c>
      <c r="P25" s="259">
        <v>0</v>
      </c>
      <c r="Q25" s="259">
        <f>ROUND(E25*P25,2)</f>
        <v>0</v>
      </c>
      <c r="R25" s="261"/>
      <c r="S25" s="261" t="s">
        <v>267</v>
      </c>
      <c r="T25" s="262" t="s">
        <v>206</v>
      </c>
      <c r="U25" s="223">
        <v>0</v>
      </c>
      <c r="V25" s="223">
        <f>ROUND(E25*U25,2)</f>
        <v>0</v>
      </c>
      <c r="W25" s="223"/>
      <c r="X25" s="223" t="s">
        <v>223</v>
      </c>
      <c r="Y25" s="223" t="s">
        <v>208</v>
      </c>
      <c r="Z25" s="212"/>
      <c r="AA25" s="212"/>
      <c r="AB25" s="212"/>
      <c r="AC25" s="212"/>
      <c r="AD25" s="212"/>
      <c r="AE25" s="212"/>
      <c r="AF25" s="212"/>
      <c r="AG25" s="212" t="s">
        <v>805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6">
        <v>17</v>
      </c>
      <c r="B26" s="257" t="s">
        <v>793</v>
      </c>
      <c r="C26" s="271" t="s">
        <v>827</v>
      </c>
      <c r="D26" s="258" t="s">
        <v>404</v>
      </c>
      <c r="E26" s="259">
        <v>1</v>
      </c>
      <c r="F26" s="260"/>
      <c r="G26" s="261">
        <f>ROUND(E26*F26,2)</f>
        <v>0</v>
      </c>
      <c r="H26" s="260"/>
      <c r="I26" s="261">
        <f>ROUND(E26*H26,2)</f>
        <v>0</v>
      </c>
      <c r="J26" s="260"/>
      <c r="K26" s="261">
        <f>ROUND(E26*J26,2)</f>
        <v>0</v>
      </c>
      <c r="L26" s="261">
        <v>21</v>
      </c>
      <c r="M26" s="261">
        <f>G26*(1+L26/100)</f>
        <v>0</v>
      </c>
      <c r="N26" s="259">
        <v>5.5999999999999995E-4</v>
      </c>
      <c r="O26" s="259">
        <f>ROUND(E26*N26,2)</f>
        <v>0</v>
      </c>
      <c r="P26" s="259">
        <v>0</v>
      </c>
      <c r="Q26" s="259">
        <f>ROUND(E26*P26,2)</f>
        <v>0</v>
      </c>
      <c r="R26" s="261"/>
      <c r="S26" s="261" t="s">
        <v>267</v>
      </c>
      <c r="T26" s="262" t="s">
        <v>206</v>
      </c>
      <c r="U26" s="223">
        <v>0</v>
      </c>
      <c r="V26" s="223">
        <f>ROUND(E26*U26,2)</f>
        <v>0</v>
      </c>
      <c r="W26" s="223"/>
      <c r="X26" s="223" t="s">
        <v>801</v>
      </c>
      <c r="Y26" s="223" t="s">
        <v>208</v>
      </c>
      <c r="Z26" s="212"/>
      <c r="AA26" s="212"/>
      <c r="AB26" s="212"/>
      <c r="AC26" s="212"/>
      <c r="AD26" s="212"/>
      <c r="AE26" s="212"/>
      <c r="AF26" s="212"/>
      <c r="AG26" s="212" t="s">
        <v>802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6">
        <v>18</v>
      </c>
      <c r="B27" s="257" t="s">
        <v>828</v>
      </c>
      <c r="C27" s="271" t="s">
        <v>829</v>
      </c>
      <c r="D27" s="258" t="s">
        <v>404</v>
      </c>
      <c r="E27" s="259">
        <v>2</v>
      </c>
      <c r="F27" s="260"/>
      <c r="G27" s="261">
        <f>ROUND(E27*F27,2)</f>
        <v>0</v>
      </c>
      <c r="H27" s="260"/>
      <c r="I27" s="261">
        <f>ROUND(E27*H27,2)</f>
        <v>0</v>
      </c>
      <c r="J27" s="260"/>
      <c r="K27" s="261">
        <f>ROUND(E27*J27,2)</f>
        <v>0</v>
      </c>
      <c r="L27" s="261">
        <v>21</v>
      </c>
      <c r="M27" s="261">
        <f>G27*(1+L27/100)</f>
        <v>0</v>
      </c>
      <c r="N27" s="259">
        <v>2.4000000000000001E-4</v>
      </c>
      <c r="O27" s="259">
        <f>ROUND(E27*N27,2)</f>
        <v>0</v>
      </c>
      <c r="P27" s="259">
        <v>0</v>
      </c>
      <c r="Q27" s="259">
        <f>ROUND(E27*P27,2)</f>
        <v>0</v>
      </c>
      <c r="R27" s="261"/>
      <c r="S27" s="261" t="s">
        <v>267</v>
      </c>
      <c r="T27" s="262" t="s">
        <v>206</v>
      </c>
      <c r="U27" s="223">
        <v>0</v>
      </c>
      <c r="V27" s="223">
        <f>ROUND(E27*U27,2)</f>
        <v>0</v>
      </c>
      <c r="W27" s="223"/>
      <c r="X27" s="223" t="s">
        <v>223</v>
      </c>
      <c r="Y27" s="223" t="s">
        <v>208</v>
      </c>
      <c r="Z27" s="212"/>
      <c r="AA27" s="212"/>
      <c r="AB27" s="212"/>
      <c r="AC27" s="212"/>
      <c r="AD27" s="212"/>
      <c r="AE27" s="212"/>
      <c r="AF27" s="212"/>
      <c r="AG27" s="212" t="s">
        <v>805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6">
        <v>19</v>
      </c>
      <c r="B28" s="257" t="s">
        <v>830</v>
      </c>
      <c r="C28" s="271" t="s">
        <v>831</v>
      </c>
      <c r="D28" s="258" t="s">
        <v>404</v>
      </c>
      <c r="E28" s="259">
        <v>1</v>
      </c>
      <c r="F28" s="260"/>
      <c r="G28" s="261">
        <f>ROUND(E28*F28,2)</f>
        <v>0</v>
      </c>
      <c r="H28" s="260"/>
      <c r="I28" s="261">
        <f>ROUND(E28*H28,2)</f>
        <v>0</v>
      </c>
      <c r="J28" s="260"/>
      <c r="K28" s="261">
        <f>ROUND(E28*J28,2)</f>
        <v>0</v>
      </c>
      <c r="L28" s="261">
        <v>21</v>
      </c>
      <c r="M28" s="261">
        <f>G28*(1+L28/100)</f>
        <v>0</v>
      </c>
      <c r="N28" s="259">
        <v>9.1E-4</v>
      </c>
      <c r="O28" s="259">
        <f>ROUND(E28*N28,2)</f>
        <v>0</v>
      </c>
      <c r="P28" s="259">
        <v>0</v>
      </c>
      <c r="Q28" s="259">
        <f>ROUND(E28*P28,2)</f>
        <v>0</v>
      </c>
      <c r="R28" s="261"/>
      <c r="S28" s="261" t="s">
        <v>267</v>
      </c>
      <c r="T28" s="262" t="s">
        <v>206</v>
      </c>
      <c r="U28" s="223">
        <v>0</v>
      </c>
      <c r="V28" s="223">
        <f>ROUND(E28*U28,2)</f>
        <v>0</v>
      </c>
      <c r="W28" s="223"/>
      <c r="X28" s="223" t="s">
        <v>223</v>
      </c>
      <c r="Y28" s="223" t="s">
        <v>208</v>
      </c>
      <c r="Z28" s="212"/>
      <c r="AA28" s="212"/>
      <c r="AB28" s="212"/>
      <c r="AC28" s="212"/>
      <c r="AD28" s="212"/>
      <c r="AE28" s="212"/>
      <c r="AF28" s="212"/>
      <c r="AG28" s="212" t="s">
        <v>805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6">
        <v>20</v>
      </c>
      <c r="B29" s="257" t="s">
        <v>832</v>
      </c>
      <c r="C29" s="271" t="s">
        <v>833</v>
      </c>
      <c r="D29" s="258" t="s">
        <v>404</v>
      </c>
      <c r="E29" s="259">
        <v>2</v>
      </c>
      <c r="F29" s="260"/>
      <c r="G29" s="261">
        <f>ROUND(E29*F29,2)</f>
        <v>0</v>
      </c>
      <c r="H29" s="260"/>
      <c r="I29" s="261">
        <f>ROUND(E29*H29,2)</f>
        <v>0</v>
      </c>
      <c r="J29" s="260"/>
      <c r="K29" s="261">
        <f>ROUND(E29*J29,2)</f>
        <v>0</v>
      </c>
      <c r="L29" s="261">
        <v>21</v>
      </c>
      <c r="M29" s="261">
        <f>G29*(1+L29/100)</f>
        <v>0</v>
      </c>
      <c r="N29" s="259">
        <v>3.8000000000000002E-4</v>
      </c>
      <c r="O29" s="259">
        <f>ROUND(E29*N29,2)</f>
        <v>0</v>
      </c>
      <c r="P29" s="259">
        <v>0</v>
      </c>
      <c r="Q29" s="259">
        <f>ROUND(E29*P29,2)</f>
        <v>0</v>
      </c>
      <c r="R29" s="261"/>
      <c r="S29" s="261" t="s">
        <v>267</v>
      </c>
      <c r="T29" s="262" t="s">
        <v>206</v>
      </c>
      <c r="U29" s="223">
        <v>0</v>
      </c>
      <c r="V29" s="223">
        <f>ROUND(E29*U29,2)</f>
        <v>0</v>
      </c>
      <c r="W29" s="223"/>
      <c r="X29" s="223" t="s">
        <v>223</v>
      </c>
      <c r="Y29" s="223" t="s">
        <v>208</v>
      </c>
      <c r="Z29" s="212"/>
      <c r="AA29" s="212"/>
      <c r="AB29" s="212"/>
      <c r="AC29" s="212"/>
      <c r="AD29" s="212"/>
      <c r="AE29" s="212"/>
      <c r="AF29" s="212"/>
      <c r="AG29" s="212" t="s">
        <v>805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6">
        <v>21</v>
      </c>
      <c r="B30" s="257" t="s">
        <v>834</v>
      </c>
      <c r="C30" s="271" t="s">
        <v>835</v>
      </c>
      <c r="D30" s="258" t="s">
        <v>263</v>
      </c>
      <c r="E30" s="259">
        <v>25</v>
      </c>
      <c r="F30" s="260"/>
      <c r="G30" s="261">
        <f>ROUND(E30*F30,2)</f>
        <v>0</v>
      </c>
      <c r="H30" s="260"/>
      <c r="I30" s="261">
        <f>ROUND(E30*H30,2)</f>
        <v>0</v>
      </c>
      <c r="J30" s="260"/>
      <c r="K30" s="261">
        <f>ROUND(E30*J30,2)</f>
        <v>0</v>
      </c>
      <c r="L30" s="261">
        <v>21</v>
      </c>
      <c r="M30" s="261">
        <f>G30*(1+L30/100)</f>
        <v>0</v>
      </c>
      <c r="N30" s="259">
        <v>0</v>
      </c>
      <c r="O30" s="259">
        <f>ROUND(E30*N30,2)</f>
        <v>0</v>
      </c>
      <c r="P30" s="259">
        <v>0</v>
      </c>
      <c r="Q30" s="259">
        <f>ROUND(E30*P30,2)</f>
        <v>0</v>
      </c>
      <c r="R30" s="261"/>
      <c r="S30" s="261" t="s">
        <v>267</v>
      </c>
      <c r="T30" s="262" t="s">
        <v>206</v>
      </c>
      <c r="U30" s="223">
        <v>0</v>
      </c>
      <c r="V30" s="223">
        <f>ROUND(E30*U30,2)</f>
        <v>0</v>
      </c>
      <c r="W30" s="223"/>
      <c r="X30" s="223" t="s">
        <v>223</v>
      </c>
      <c r="Y30" s="223" t="s">
        <v>208</v>
      </c>
      <c r="Z30" s="212"/>
      <c r="AA30" s="212"/>
      <c r="AB30" s="212"/>
      <c r="AC30" s="212"/>
      <c r="AD30" s="212"/>
      <c r="AE30" s="212"/>
      <c r="AF30" s="212"/>
      <c r="AG30" s="212" t="s">
        <v>805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6">
        <v>22</v>
      </c>
      <c r="B31" s="257" t="s">
        <v>836</v>
      </c>
      <c r="C31" s="271" t="s">
        <v>837</v>
      </c>
      <c r="D31" s="258" t="s">
        <v>263</v>
      </c>
      <c r="E31" s="259">
        <v>15</v>
      </c>
      <c r="F31" s="260"/>
      <c r="G31" s="261">
        <f>ROUND(E31*F31,2)</f>
        <v>0</v>
      </c>
      <c r="H31" s="260"/>
      <c r="I31" s="261">
        <f>ROUND(E31*H31,2)</f>
        <v>0</v>
      </c>
      <c r="J31" s="260"/>
      <c r="K31" s="261">
        <f>ROUND(E31*J31,2)</f>
        <v>0</v>
      </c>
      <c r="L31" s="261">
        <v>21</v>
      </c>
      <c r="M31" s="261">
        <f>G31*(1+L31/100)</f>
        <v>0</v>
      </c>
      <c r="N31" s="259">
        <v>0</v>
      </c>
      <c r="O31" s="259">
        <f>ROUND(E31*N31,2)</f>
        <v>0</v>
      </c>
      <c r="P31" s="259">
        <v>0</v>
      </c>
      <c r="Q31" s="259">
        <f>ROUND(E31*P31,2)</f>
        <v>0</v>
      </c>
      <c r="R31" s="261"/>
      <c r="S31" s="261" t="s">
        <v>267</v>
      </c>
      <c r="T31" s="262" t="s">
        <v>206</v>
      </c>
      <c r="U31" s="223">
        <v>0</v>
      </c>
      <c r="V31" s="223">
        <f>ROUND(E31*U31,2)</f>
        <v>0</v>
      </c>
      <c r="W31" s="223"/>
      <c r="X31" s="223" t="s">
        <v>223</v>
      </c>
      <c r="Y31" s="223" t="s">
        <v>208</v>
      </c>
      <c r="Z31" s="212"/>
      <c r="AA31" s="212"/>
      <c r="AB31" s="212"/>
      <c r="AC31" s="212"/>
      <c r="AD31" s="212"/>
      <c r="AE31" s="212"/>
      <c r="AF31" s="212"/>
      <c r="AG31" s="212" t="s">
        <v>805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6">
        <v>23</v>
      </c>
      <c r="B32" s="257" t="s">
        <v>838</v>
      </c>
      <c r="C32" s="271" t="s">
        <v>839</v>
      </c>
      <c r="D32" s="258" t="s">
        <v>263</v>
      </c>
      <c r="E32" s="259">
        <v>33</v>
      </c>
      <c r="F32" s="260"/>
      <c r="G32" s="261">
        <f>ROUND(E32*F32,2)</f>
        <v>0</v>
      </c>
      <c r="H32" s="260"/>
      <c r="I32" s="261">
        <f>ROUND(E32*H32,2)</f>
        <v>0</v>
      </c>
      <c r="J32" s="260"/>
      <c r="K32" s="261">
        <f>ROUND(E32*J32,2)</f>
        <v>0</v>
      </c>
      <c r="L32" s="261">
        <v>21</v>
      </c>
      <c r="M32" s="261">
        <f>G32*(1+L32/100)</f>
        <v>0</v>
      </c>
      <c r="N32" s="259">
        <v>0</v>
      </c>
      <c r="O32" s="259">
        <f>ROUND(E32*N32,2)</f>
        <v>0</v>
      </c>
      <c r="P32" s="259">
        <v>0</v>
      </c>
      <c r="Q32" s="259">
        <f>ROUND(E32*P32,2)</f>
        <v>0</v>
      </c>
      <c r="R32" s="261"/>
      <c r="S32" s="261" t="s">
        <v>267</v>
      </c>
      <c r="T32" s="262" t="s">
        <v>206</v>
      </c>
      <c r="U32" s="223">
        <v>0</v>
      </c>
      <c r="V32" s="223">
        <f>ROUND(E32*U32,2)</f>
        <v>0</v>
      </c>
      <c r="W32" s="223"/>
      <c r="X32" s="223" t="s">
        <v>223</v>
      </c>
      <c r="Y32" s="223" t="s">
        <v>208</v>
      </c>
      <c r="Z32" s="212"/>
      <c r="AA32" s="212"/>
      <c r="AB32" s="212"/>
      <c r="AC32" s="212"/>
      <c r="AD32" s="212"/>
      <c r="AE32" s="212"/>
      <c r="AF32" s="212"/>
      <c r="AG32" s="212" t="s">
        <v>805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6" t="s">
        <v>200</v>
      </c>
      <c r="B33" s="227" t="s">
        <v>127</v>
      </c>
      <c r="C33" s="241" t="s">
        <v>128</v>
      </c>
      <c r="D33" s="228"/>
      <c r="E33" s="229"/>
      <c r="F33" s="230"/>
      <c r="G33" s="230">
        <f>SUMIF(AG34:AG67,"&lt;&gt;NOR",G34:G67)</f>
        <v>0</v>
      </c>
      <c r="H33" s="230"/>
      <c r="I33" s="230">
        <f>SUM(I34:I67)</f>
        <v>0</v>
      </c>
      <c r="J33" s="230"/>
      <c r="K33" s="230">
        <f>SUM(K34:K67)</f>
        <v>0</v>
      </c>
      <c r="L33" s="230"/>
      <c r="M33" s="230">
        <f>SUM(M34:M67)</f>
        <v>0</v>
      </c>
      <c r="N33" s="229"/>
      <c r="O33" s="229">
        <f>SUM(O34:O67)</f>
        <v>0.06</v>
      </c>
      <c r="P33" s="229"/>
      <c r="Q33" s="229">
        <f>SUM(Q34:Q67)</f>
        <v>0</v>
      </c>
      <c r="R33" s="230"/>
      <c r="S33" s="230"/>
      <c r="T33" s="231"/>
      <c r="U33" s="225"/>
      <c r="V33" s="225">
        <f>SUM(V34:V67)</f>
        <v>0</v>
      </c>
      <c r="W33" s="225"/>
      <c r="X33" s="225"/>
      <c r="Y33" s="225"/>
      <c r="AG33" t="s">
        <v>201</v>
      </c>
    </row>
    <row r="34" spans="1:60" outlineLevel="1" x14ac:dyDescent="0.2">
      <c r="A34" s="233">
        <v>24</v>
      </c>
      <c r="B34" s="234" t="s">
        <v>840</v>
      </c>
      <c r="C34" s="242" t="s">
        <v>841</v>
      </c>
      <c r="D34" s="235" t="s">
        <v>263</v>
      </c>
      <c r="E34" s="236">
        <v>32</v>
      </c>
      <c r="F34" s="237"/>
      <c r="G34" s="238">
        <f>ROUND(E34*F34,2)</f>
        <v>0</v>
      </c>
      <c r="H34" s="237"/>
      <c r="I34" s="238">
        <f>ROUND(E34*H34,2)</f>
        <v>0</v>
      </c>
      <c r="J34" s="237"/>
      <c r="K34" s="238">
        <f>ROUND(E34*J34,2)</f>
        <v>0</v>
      </c>
      <c r="L34" s="238">
        <v>21</v>
      </c>
      <c r="M34" s="238">
        <f>G34*(1+L34/100)</f>
        <v>0</v>
      </c>
      <c r="N34" s="236">
        <v>4.2999999999999999E-4</v>
      </c>
      <c r="O34" s="236">
        <f>ROUND(E34*N34,2)</f>
        <v>0.01</v>
      </c>
      <c r="P34" s="236">
        <v>0</v>
      </c>
      <c r="Q34" s="236">
        <f>ROUND(E34*P34,2)</f>
        <v>0</v>
      </c>
      <c r="R34" s="238"/>
      <c r="S34" s="238" t="s">
        <v>267</v>
      </c>
      <c r="T34" s="239" t="s">
        <v>206</v>
      </c>
      <c r="U34" s="223">
        <v>0</v>
      </c>
      <c r="V34" s="223">
        <f>ROUND(E34*U34,2)</f>
        <v>0</v>
      </c>
      <c r="W34" s="223"/>
      <c r="X34" s="223" t="s">
        <v>223</v>
      </c>
      <c r="Y34" s="223" t="s">
        <v>208</v>
      </c>
      <c r="Z34" s="212"/>
      <c r="AA34" s="212"/>
      <c r="AB34" s="212"/>
      <c r="AC34" s="212"/>
      <c r="AD34" s="212"/>
      <c r="AE34" s="212"/>
      <c r="AF34" s="212"/>
      <c r="AG34" s="212" t="s">
        <v>805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6" t="s">
        <v>842</v>
      </c>
      <c r="D35" s="247"/>
      <c r="E35" s="248"/>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228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6" t="s">
        <v>843</v>
      </c>
      <c r="D36" s="247"/>
      <c r="E36" s="248"/>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228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66" t="s">
        <v>844</v>
      </c>
      <c r="D37" s="247"/>
      <c r="E37" s="248">
        <v>32</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228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3">
        <v>25</v>
      </c>
      <c r="B38" s="234" t="s">
        <v>845</v>
      </c>
      <c r="C38" s="242" t="s">
        <v>846</v>
      </c>
      <c r="D38" s="235" t="s">
        <v>263</v>
      </c>
      <c r="E38" s="236">
        <v>33</v>
      </c>
      <c r="F38" s="237"/>
      <c r="G38" s="238">
        <f>ROUND(E38*F38,2)</f>
        <v>0</v>
      </c>
      <c r="H38" s="237"/>
      <c r="I38" s="238">
        <f>ROUND(E38*H38,2)</f>
        <v>0</v>
      </c>
      <c r="J38" s="237"/>
      <c r="K38" s="238">
        <f>ROUND(E38*J38,2)</f>
        <v>0</v>
      </c>
      <c r="L38" s="238">
        <v>21</v>
      </c>
      <c r="M38" s="238">
        <f>G38*(1+L38/100)</f>
        <v>0</v>
      </c>
      <c r="N38" s="236">
        <v>5.2999999999999998E-4</v>
      </c>
      <c r="O38" s="236">
        <f>ROUND(E38*N38,2)</f>
        <v>0.02</v>
      </c>
      <c r="P38" s="236">
        <v>0</v>
      </c>
      <c r="Q38" s="236">
        <f>ROUND(E38*P38,2)</f>
        <v>0</v>
      </c>
      <c r="R38" s="238"/>
      <c r="S38" s="238" t="s">
        <v>267</v>
      </c>
      <c r="T38" s="239" t="s">
        <v>206</v>
      </c>
      <c r="U38" s="223">
        <v>0</v>
      </c>
      <c r="V38" s="223">
        <f>ROUND(E38*U38,2)</f>
        <v>0</v>
      </c>
      <c r="W38" s="223"/>
      <c r="X38" s="223" t="s">
        <v>223</v>
      </c>
      <c r="Y38" s="223" t="s">
        <v>208</v>
      </c>
      <c r="Z38" s="212"/>
      <c r="AA38" s="212"/>
      <c r="AB38" s="212"/>
      <c r="AC38" s="212"/>
      <c r="AD38" s="212"/>
      <c r="AE38" s="212"/>
      <c r="AF38" s="212"/>
      <c r="AG38" s="212" t="s">
        <v>805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6" t="s">
        <v>843</v>
      </c>
      <c r="D39" s="247"/>
      <c r="E39" s="248"/>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228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6" t="s">
        <v>847</v>
      </c>
      <c r="D40" s="247"/>
      <c r="E40" s="248"/>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228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6" t="s">
        <v>848</v>
      </c>
      <c r="D41" s="247"/>
      <c r="E41" s="248">
        <v>33</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228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3">
        <v>26</v>
      </c>
      <c r="B42" s="234" t="s">
        <v>849</v>
      </c>
      <c r="C42" s="242" t="s">
        <v>850</v>
      </c>
      <c r="D42" s="235" t="s">
        <v>263</v>
      </c>
      <c r="E42" s="236">
        <v>36</v>
      </c>
      <c r="F42" s="237"/>
      <c r="G42" s="238">
        <f>ROUND(E42*F42,2)</f>
        <v>0</v>
      </c>
      <c r="H42" s="237"/>
      <c r="I42" s="238">
        <f>ROUND(E42*H42,2)</f>
        <v>0</v>
      </c>
      <c r="J42" s="237"/>
      <c r="K42" s="238">
        <f>ROUND(E42*J42,2)</f>
        <v>0</v>
      </c>
      <c r="L42" s="238">
        <v>21</v>
      </c>
      <c r="M42" s="238">
        <f>G42*(1+L42/100)</f>
        <v>0</v>
      </c>
      <c r="N42" s="236">
        <v>7.2999999999999996E-4</v>
      </c>
      <c r="O42" s="236">
        <f>ROUND(E42*N42,2)</f>
        <v>0.03</v>
      </c>
      <c r="P42" s="236">
        <v>0</v>
      </c>
      <c r="Q42" s="236">
        <f>ROUND(E42*P42,2)</f>
        <v>0</v>
      </c>
      <c r="R42" s="238"/>
      <c r="S42" s="238" t="s">
        <v>267</v>
      </c>
      <c r="T42" s="239" t="s">
        <v>206</v>
      </c>
      <c r="U42" s="223">
        <v>0</v>
      </c>
      <c r="V42" s="223">
        <f>ROUND(E42*U42,2)</f>
        <v>0</v>
      </c>
      <c r="W42" s="223"/>
      <c r="X42" s="223" t="s">
        <v>223</v>
      </c>
      <c r="Y42" s="223" t="s">
        <v>208</v>
      </c>
      <c r="Z42" s="212"/>
      <c r="AA42" s="212"/>
      <c r="AB42" s="212"/>
      <c r="AC42" s="212"/>
      <c r="AD42" s="212"/>
      <c r="AE42" s="212"/>
      <c r="AF42" s="212"/>
      <c r="AG42" s="212" t="s">
        <v>805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6" t="s">
        <v>843</v>
      </c>
      <c r="D43" s="247"/>
      <c r="E43" s="248"/>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228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6" t="s">
        <v>843</v>
      </c>
      <c r="D44" s="247"/>
      <c r="E44" s="248"/>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228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6" t="s">
        <v>851</v>
      </c>
      <c r="D45" s="247"/>
      <c r="E45" s="248">
        <v>36</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228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6">
        <v>27</v>
      </c>
      <c r="B46" s="257" t="s">
        <v>852</v>
      </c>
      <c r="C46" s="271" t="s">
        <v>853</v>
      </c>
      <c r="D46" s="258" t="s">
        <v>263</v>
      </c>
      <c r="E46" s="259">
        <v>14</v>
      </c>
      <c r="F46" s="260"/>
      <c r="G46" s="261">
        <f>ROUND(E46*F46,2)</f>
        <v>0</v>
      </c>
      <c r="H46" s="260"/>
      <c r="I46" s="261">
        <f>ROUND(E46*H46,2)</f>
        <v>0</v>
      </c>
      <c r="J46" s="260"/>
      <c r="K46" s="261">
        <f>ROUND(E46*J46,2)</f>
        <v>0</v>
      </c>
      <c r="L46" s="261">
        <v>21</v>
      </c>
      <c r="M46" s="261">
        <f>G46*(1+L46/100)</f>
        <v>0</v>
      </c>
      <c r="N46" s="259">
        <v>4.0000000000000003E-5</v>
      </c>
      <c r="O46" s="259">
        <f>ROUND(E46*N46,2)</f>
        <v>0</v>
      </c>
      <c r="P46" s="259">
        <v>0</v>
      </c>
      <c r="Q46" s="259">
        <f>ROUND(E46*P46,2)</f>
        <v>0</v>
      </c>
      <c r="R46" s="261"/>
      <c r="S46" s="261" t="s">
        <v>267</v>
      </c>
      <c r="T46" s="262" t="s">
        <v>206</v>
      </c>
      <c r="U46" s="223">
        <v>0</v>
      </c>
      <c r="V46" s="223">
        <f>ROUND(E46*U46,2)</f>
        <v>0</v>
      </c>
      <c r="W46" s="223"/>
      <c r="X46" s="223" t="s">
        <v>223</v>
      </c>
      <c r="Y46" s="223" t="s">
        <v>208</v>
      </c>
      <c r="Z46" s="212"/>
      <c r="AA46" s="212"/>
      <c r="AB46" s="212"/>
      <c r="AC46" s="212"/>
      <c r="AD46" s="212"/>
      <c r="AE46" s="212"/>
      <c r="AF46" s="212"/>
      <c r="AG46" s="212" t="s">
        <v>805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6">
        <v>28</v>
      </c>
      <c r="B47" s="257" t="s">
        <v>854</v>
      </c>
      <c r="C47" s="271" t="s">
        <v>855</v>
      </c>
      <c r="D47" s="258" t="s">
        <v>263</v>
      </c>
      <c r="E47" s="259">
        <v>18</v>
      </c>
      <c r="F47" s="260"/>
      <c r="G47" s="261">
        <f>ROUND(E47*F47,2)</f>
        <v>0</v>
      </c>
      <c r="H47" s="260"/>
      <c r="I47" s="261">
        <f>ROUND(E47*H47,2)</f>
        <v>0</v>
      </c>
      <c r="J47" s="260"/>
      <c r="K47" s="261">
        <f>ROUND(E47*J47,2)</f>
        <v>0</v>
      </c>
      <c r="L47" s="261">
        <v>21</v>
      </c>
      <c r="M47" s="261">
        <f>G47*(1+L47/100)</f>
        <v>0</v>
      </c>
      <c r="N47" s="259">
        <v>6.0000000000000002E-5</v>
      </c>
      <c r="O47" s="259">
        <f>ROUND(E47*N47,2)</f>
        <v>0</v>
      </c>
      <c r="P47" s="259">
        <v>0</v>
      </c>
      <c r="Q47" s="259">
        <f>ROUND(E47*P47,2)</f>
        <v>0</v>
      </c>
      <c r="R47" s="261"/>
      <c r="S47" s="261" t="s">
        <v>267</v>
      </c>
      <c r="T47" s="262" t="s">
        <v>206</v>
      </c>
      <c r="U47" s="223">
        <v>0</v>
      </c>
      <c r="V47" s="223">
        <f>ROUND(E47*U47,2)</f>
        <v>0</v>
      </c>
      <c r="W47" s="223"/>
      <c r="X47" s="223" t="s">
        <v>223</v>
      </c>
      <c r="Y47" s="223" t="s">
        <v>208</v>
      </c>
      <c r="Z47" s="212"/>
      <c r="AA47" s="212"/>
      <c r="AB47" s="212"/>
      <c r="AC47" s="212"/>
      <c r="AD47" s="212"/>
      <c r="AE47" s="212"/>
      <c r="AF47" s="212"/>
      <c r="AG47" s="212" t="s">
        <v>805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6">
        <v>29</v>
      </c>
      <c r="B48" s="257" t="s">
        <v>856</v>
      </c>
      <c r="C48" s="271" t="s">
        <v>857</v>
      </c>
      <c r="D48" s="258" t="s">
        <v>263</v>
      </c>
      <c r="E48" s="259">
        <v>18</v>
      </c>
      <c r="F48" s="260"/>
      <c r="G48" s="261">
        <f>ROUND(E48*F48,2)</f>
        <v>0</v>
      </c>
      <c r="H48" s="260"/>
      <c r="I48" s="261">
        <f>ROUND(E48*H48,2)</f>
        <v>0</v>
      </c>
      <c r="J48" s="260"/>
      <c r="K48" s="261">
        <f>ROUND(E48*J48,2)</f>
        <v>0</v>
      </c>
      <c r="L48" s="261">
        <v>21</v>
      </c>
      <c r="M48" s="261">
        <f>G48*(1+L48/100)</f>
        <v>0</v>
      </c>
      <c r="N48" s="259">
        <v>6.0000000000000002E-5</v>
      </c>
      <c r="O48" s="259">
        <f>ROUND(E48*N48,2)</f>
        <v>0</v>
      </c>
      <c r="P48" s="259">
        <v>0</v>
      </c>
      <c r="Q48" s="259">
        <f>ROUND(E48*P48,2)</f>
        <v>0</v>
      </c>
      <c r="R48" s="261"/>
      <c r="S48" s="261" t="s">
        <v>267</v>
      </c>
      <c r="T48" s="262" t="s">
        <v>206</v>
      </c>
      <c r="U48" s="223">
        <v>0</v>
      </c>
      <c r="V48" s="223">
        <f>ROUND(E48*U48,2)</f>
        <v>0</v>
      </c>
      <c r="W48" s="223"/>
      <c r="X48" s="223" t="s">
        <v>223</v>
      </c>
      <c r="Y48" s="223" t="s">
        <v>208</v>
      </c>
      <c r="Z48" s="212"/>
      <c r="AA48" s="212"/>
      <c r="AB48" s="212"/>
      <c r="AC48" s="212"/>
      <c r="AD48" s="212"/>
      <c r="AE48" s="212"/>
      <c r="AF48" s="212"/>
      <c r="AG48" s="212" t="s">
        <v>805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6">
        <v>30</v>
      </c>
      <c r="B49" s="257" t="s">
        <v>858</v>
      </c>
      <c r="C49" s="271" t="s">
        <v>859</v>
      </c>
      <c r="D49" s="258" t="s">
        <v>263</v>
      </c>
      <c r="E49" s="259">
        <v>18</v>
      </c>
      <c r="F49" s="260"/>
      <c r="G49" s="261">
        <f>ROUND(E49*F49,2)</f>
        <v>0</v>
      </c>
      <c r="H49" s="260"/>
      <c r="I49" s="261">
        <f>ROUND(E49*H49,2)</f>
        <v>0</v>
      </c>
      <c r="J49" s="260"/>
      <c r="K49" s="261">
        <f>ROUND(E49*J49,2)</f>
        <v>0</v>
      </c>
      <c r="L49" s="261">
        <v>21</v>
      </c>
      <c r="M49" s="261">
        <f>G49*(1+L49/100)</f>
        <v>0</v>
      </c>
      <c r="N49" s="259">
        <v>4.0000000000000003E-5</v>
      </c>
      <c r="O49" s="259">
        <f>ROUND(E49*N49,2)</f>
        <v>0</v>
      </c>
      <c r="P49" s="259">
        <v>0</v>
      </c>
      <c r="Q49" s="259">
        <f>ROUND(E49*P49,2)</f>
        <v>0</v>
      </c>
      <c r="R49" s="261"/>
      <c r="S49" s="261" t="s">
        <v>267</v>
      </c>
      <c r="T49" s="262" t="s">
        <v>206</v>
      </c>
      <c r="U49" s="223">
        <v>0</v>
      </c>
      <c r="V49" s="223">
        <f>ROUND(E49*U49,2)</f>
        <v>0</v>
      </c>
      <c r="W49" s="223"/>
      <c r="X49" s="223" t="s">
        <v>223</v>
      </c>
      <c r="Y49" s="223" t="s">
        <v>208</v>
      </c>
      <c r="Z49" s="212"/>
      <c r="AA49" s="212"/>
      <c r="AB49" s="212"/>
      <c r="AC49" s="212"/>
      <c r="AD49" s="212"/>
      <c r="AE49" s="212"/>
      <c r="AF49" s="212"/>
      <c r="AG49" s="212" t="s">
        <v>805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6">
        <v>31</v>
      </c>
      <c r="B50" s="257" t="s">
        <v>860</v>
      </c>
      <c r="C50" s="271" t="s">
        <v>861</v>
      </c>
      <c r="D50" s="258" t="s">
        <v>263</v>
      </c>
      <c r="E50" s="259">
        <v>15</v>
      </c>
      <c r="F50" s="260"/>
      <c r="G50" s="261">
        <f>ROUND(E50*F50,2)</f>
        <v>0</v>
      </c>
      <c r="H50" s="260"/>
      <c r="I50" s="261">
        <f>ROUND(E50*H50,2)</f>
        <v>0</v>
      </c>
      <c r="J50" s="260"/>
      <c r="K50" s="261">
        <f>ROUND(E50*J50,2)</f>
        <v>0</v>
      </c>
      <c r="L50" s="261">
        <v>21</v>
      </c>
      <c r="M50" s="261">
        <f>G50*(1+L50/100)</f>
        <v>0</v>
      </c>
      <c r="N50" s="259">
        <v>8.0000000000000007E-5</v>
      </c>
      <c r="O50" s="259">
        <f>ROUND(E50*N50,2)</f>
        <v>0</v>
      </c>
      <c r="P50" s="259">
        <v>0</v>
      </c>
      <c r="Q50" s="259">
        <f>ROUND(E50*P50,2)</f>
        <v>0</v>
      </c>
      <c r="R50" s="261"/>
      <c r="S50" s="261" t="s">
        <v>267</v>
      </c>
      <c r="T50" s="262" t="s">
        <v>206</v>
      </c>
      <c r="U50" s="223">
        <v>0</v>
      </c>
      <c r="V50" s="223">
        <f>ROUND(E50*U50,2)</f>
        <v>0</v>
      </c>
      <c r="W50" s="223"/>
      <c r="X50" s="223" t="s">
        <v>223</v>
      </c>
      <c r="Y50" s="223" t="s">
        <v>208</v>
      </c>
      <c r="Z50" s="212"/>
      <c r="AA50" s="212"/>
      <c r="AB50" s="212"/>
      <c r="AC50" s="212"/>
      <c r="AD50" s="212"/>
      <c r="AE50" s="212"/>
      <c r="AF50" s="212"/>
      <c r="AG50" s="212" t="s">
        <v>805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6">
        <v>32</v>
      </c>
      <c r="B51" s="257" t="s">
        <v>862</v>
      </c>
      <c r="C51" s="271" t="s">
        <v>863</v>
      </c>
      <c r="D51" s="258" t="s">
        <v>263</v>
      </c>
      <c r="E51" s="259">
        <v>18</v>
      </c>
      <c r="F51" s="260"/>
      <c r="G51" s="261">
        <f>ROUND(E51*F51,2)</f>
        <v>0</v>
      </c>
      <c r="H51" s="260"/>
      <c r="I51" s="261">
        <f>ROUND(E51*H51,2)</f>
        <v>0</v>
      </c>
      <c r="J51" s="260"/>
      <c r="K51" s="261">
        <f>ROUND(E51*J51,2)</f>
        <v>0</v>
      </c>
      <c r="L51" s="261">
        <v>21</v>
      </c>
      <c r="M51" s="261">
        <f>G51*(1+L51/100)</f>
        <v>0</v>
      </c>
      <c r="N51" s="259">
        <v>8.0000000000000007E-5</v>
      </c>
      <c r="O51" s="259">
        <f>ROUND(E51*N51,2)</f>
        <v>0</v>
      </c>
      <c r="P51" s="259">
        <v>0</v>
      </c>
      <c r="Q51" s="259">
        <f>ROUND(E51*P51,2)</f>
        <v>0</v>
      </c>
      <c r="R51" s="261"/>
      <c r="S51" s="261" t="s">
        <v>267</v>
      </c>
      <c r="T51" s="262" t="s">
        <v>206</v>
      </c>
      <c r="U51" s="223">
        <v>0</v>
      </c>
      <c r="V51" s="223">
        <f>ROUND(E51*U51,2)</f>
        <v>0</v>
      </c>
      <c r="W51" s="223"/>
      <c r="X51" s="223" t="s">
        <v>223</v>
      </c>
      <c r="Y51" s="223" t="s">
        <v>208</v>
      </c>
      <c r="Z51" s="212"/>
      <c r="AA51" s="212"/>
      <c r="AB51" s="212"/>
      <c r="AC51" s="212"/>
      <c r="AD51" s="212"/>
      <c r="AE51" s="212"/>
      <c r="AF51" s="212"/>
      <c r="AG51" s="212" t="s">
        <v>805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6">
        <v>33</v>
      </c>
      <c r="B52" s="257" t="s">
        <v>864</v>
      </c>
      <c r="C52" s="271" t="s">
        <v>865</v>
      </c>
      <c r="D52" s="258" t="s">
        <v>404</v>
      </c>
      <c r="E52" s="259">
        <v>2</v>
      </c>
      <c r="F52" s="260"/>
      <c r="G52" s="261">
        <f>ROUND(E52*F52,2)</f>
        <v>0</v>
      </c>
      <c r="H52" s="260"/>
      <c r="I52" s="261">
        <f>ROUND(E52*H52,2)</f>
        <v>0</v>
      </c>
      <c r="J52" s="260"/>
      <c r="K52" s="261">
        <f>ROUND(E52*J52,2)</f>
        <v>0</v>
      </c>
      <c r="L52" s="261">
        <v>21</v>
      </c>
      <c r="M52" s="261">
        <f>G52*(1+L52/100)</f>
        <v>0</v>
      </c>
      <c r="N52" s="259">
        <v>0</v>
      </c>
      <c r="O52" s="259">
        <f>ROUND(E52*N52,2)</f>
        <v>0</v>
      </c>
      <c r="P52" s="259">
        <v>0</v>
      </c>
      <c r="Q52" s="259">
        <f>ROUND(E52*P52,2)</f>
        <v>0</v>
      </c>
      <c r="R52" s="261"/>
      <c r="S52" s="261" t="s">
        <v>267</v>
      </c>
      <c r="T52" s="262" t="s">
        <v>206</v>
      </c>
      <c r="U52" s="223">
        <v>0</v>
      </c>
      <c r="V52" s="223">
        <f>ROUND(E52*U52,2)</f>
        <v>0</v>
      </c>
      <c r="W52" s="223"/>
      <c r="X52" s="223" t="s">
        <v>467</v>
      </c>
      <c r="Y52" s="223" t="s">
        <v>208</v>
      </c>
      <c r="Z52" s="212"/>
      <c r="AA52" s="212"/>
      <c r="AB52" s="212"/>
      <c r="AC52" s="212"/>
      <c r="AD52" s="212"/>
      <c r="AE52" s="212"/>
      <c r="AF52" s="212"/>
      <c r="AG52" s="212" t="s">
        <v>795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6">
        <v>34</v>
      </c>
      <c r="B53" s="257" t="s">
        <v>866</v>
      </c>
      <c r="C53" s="271" t="s">
        <v>867</v>
      </c>
      <c r="D53" s="258" t="s">
        <v>404</v>
      </c>
      <c r="E53" s="259">
        <v>5</v>
      </c>
      <c r="F53" s="260"/>
      <c r="G53" s="261">
        <f>ROUND(E53*F53,2)</f>
        <v>0</v>
      </c>
      <c r="H53" s="260"/>
      <c r="I53" s="261">
        <f>ROUND(E53*H53,2)</f>
        <v>0</v>
      </c>
      <c r="J53" s="260"/>
      <c r="K53" s="261">
        <f>ROUND(E53*J53,2)</f>
        <v>0</v>
      </c>
      <c r="L53" s="261">
        <v>21</v>
      </c>
      <c r="M53" s="261">
        <f>G53*(1+L53/100)</f>
        <v>0</v>
      </c>
      <c r="N53" s="259">
        <v>5.6999999999999998E-4</v>
      </c>
      <c r="O53" s="259">
        <f>ROUND(E53*N53,2)</f>
        <v>0</v>
      </c>
      <c r="P53" s="259">
        <v>0</v>
      </c>
      <c r="Q53" s="259">
        <f>ROUND(E53*P53,2)</f>
        <v>0</v>
      </c>
      <c r="R53" s="261"/>
      <c r="S53" s="261" t="s">
        <v>267</v>
      </c>
      <c r="T53" s="262" t="s">
        <v>206</v>
      </c>
      <c r="U53" s="223">
        <v>0</v>
      </c>
      <c r="V53" s="223">
        <f>ROUND(E53*U53,2)</f>
        <v>0</v>
      </c>
      <c r="W53" s="223"/>
      <c r="X53" s="223" t="s">
        <v>467</v>
      </c>
      <c r="Y53" s="223" t="s">
        <v>208</v>
      </c>
      <c r="Z53" s="212"/>
      <c r="AA53" s="212"/>
      <c r="AB53" s="212"/>
      <c r="AC53" s="212"/>
      <c r="AD53" s="212"/>
      <c r="AE53" s="212"/>
      <c r="AF53" s="212"/>
      <c r="AG53" s="212" t="s">
        <v>795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6">
        <v>35</v>
      </c>
      <c r="B54" s="257" t="s">
        <v>868</v>
      </c>
      <c r="C54" s="271" t="s">
        <v>869</v>
      </c>
      <c r="D54" s="258" t="s">
        <v>404</v>
      </c>
      <c r="E54" s="259">
        <v>1</v>
      </c>
      <c r="F54" s="260"/>
      <c r="G54" s="261">
        <f>ROUND(E54*F54,2)</f>
        <v>0</v>
      </c>
      <c r="H54" s="260"/>
      <c r="I54" s="261">
        <f>ROUND(E54*H54,2)</f>
        <v>0</v>
      </c>
      <c r="J54" s="260"/>
      <c r="K54" s="261">
        <f>ROUND(E54*J54,2)</f>
        <v>0</v>
      </c>
      <c r="L54" s="261">
        <v>21</v>
      </c>
      <c r="M54" s="261">
        <f>G54*(1+L54/100)</f>
        <v>0</v>
      </c>
      <c r="N54" s="259">
        <v>1.1199999999999999E-3</v>
      </c>
      <c r="O54" s="259">
        <f>ROUND(E54*N54,2)</f>
        <v>0</v>
      </c>
      <c r="P54" s="259">
        <v>0</v>
      </c>
      <c r="Q54" s="259">
        <f>ROUND(E54*P54,2)</f>
        <v>0</v>
      </c>
      <c r="R54" s="261"/>
      <c r="S54" s="261" t="s">
        <v>267</v>
      </c>
      <c r="T54" s="262" t="s">
        <v>206</v>
      </c>
      <c r="U54" s="223">
        <v>0</v>
      </c>
      <c r="V54" s="223">
        <f>ROUND(E54*U54,2)</f>
        <v>0</v>
      </c>
      <c r="W54" s="223"/>
      <c r="X54" s="223" t="s">
        <v>223</v>
      </c>
      <c r="Y54" s="223" t="s">
        <v>208</v>
      </c>
      <c r="Z54" s="212"/>
      <c r="AA54" s="212"/>
      <c r="AB54" s="212"/>
      <c r="AC54" s="212"/>
      <c r="AD54" s="212"/>
      <c r="AE54" s="212"/>
      <c r="AF54" s="212"/>
      <c r="AG54" s="212" t="s">
        <v>805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6">
        <v>36</v>
      </c>
      <c r="B55" s="257" t="s">
        <v>870</v>
      </c>
      <c r="C55" s="271" t="s">
        <v>871</v>
      </c>
      <c r="D55" s="258" t="s">
        <v>404</v>
      </c>
      <c r="E55" s="259">
        <v>1</v>
      </c>
      <c r="F55" s="260"/>
      <c r="G55" s="261">
        <f>ROUND(E55*F55,2)</f>
        <v>0</v>
      </c>
      <c r="H55" s="260"/>
      <c r="I55" s="261">
        <f>ROUND(E55*H55,2)</f>
        <v>0</v>
      </c>
      <c r="J55" s="260"/>
      <c r="K55" s="261">
        <f>ROUND(E55*J55,2)</f>
        <v>0</v>
      </c>
      <c r="L55" s="261">
        <v>21</v>
      </c>
      <c r="M55" s="261">
        <f>G55*(1+L55/100)</f>
        <v>0</v>
      </c>
      <c r="N55" s="259">
        <v>5.0000000000000001E-4</v>
      </c>
      <c r="O55" s="259">
        <f>ROUND(E55*N55,2)</f>
        <v>0</v>
      </c>
      <c r="P55" s="259">
        <v>0</v>
      </c>
      <c r="Q55" s="259">
        <f>ROUND(E55*P55,2)</f>
        <v>0</v>
      </c>
      <c r="R55" s="261"/>
      <c r="S55" s="261" t="s">
        <v>267</v>
      </c>
      <c r="T55" s="262" t="s">
        <v>206</v>
      </c>
      <c r="U55" s="223">
        <v>0</v>
      </c>
      <c r="V55" s="223">
        <f>ROUND(E55*U55,2)</f>
        <v>0</v>
      </c>
      <c r="W55" s="223"/>
      <c r="X55" s="223" t="s">
        <v>467</v>
      </c>
      <c r="Y55" s="223" t="s">
        <v>208</v>
      </c>
      <c r="Z55" s="212"/>
      <c r="AA55" s="212"/>
      <c r="AB55" s="212"/>
      <c r="AC55" s="212"/>
      <c r="AD55" s="212"/>
      <c r="AE55" s="212"/>
      <c r="AF55" s="212"/>
      <c r="AG55" s="212" t="s">
        <v>795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6">
        <v>37</v>
      </c>
      <c r="B56" s="257" t="s">
        <v>870</v>
      </c>
      <c r="C56" s="271" t="s">
        <v>872</v>
      </c>
      <c r="D56" s="258" t="s">
        <v>404</v>
      </c>
      <c r="E56" s="259">
        <v>1</v>
      </c>
      <c r="F56" s="260"/>
      <c r="G56" s="261">
        <f>ROUND(E56*F56,2)</f>
        <v>0</v>
      </c>
      <c r="H56" s="260"/>
      <c r="I56" s="261">
        <f>ROUND(E56*H56,2)</f>
        <v>0</v>
      </c>
      <c r="J56" s="260"/>
      <c r="K56" s="261">
        <f>ROUND(E56*J56,2)</f>
        <v>0</v>
      </c>
      <c r="L56" s="261">
        <v>21</v>
      </c>
      <c r="M56" s="261">
        <f>G56*(1+L56/100)</f>
        <v>0</v>
      </c>
      <c r="N56" s="259">
        <v>5.0000000000000001E-4</v>
      </c>
      <c r="O56" s="259">
        <f>ROUND(E56*N56,2)</f>
        <v>0</v>
      </c>
      <c r="P56" s="259">
        <v>0</v>
      </c>
      <c r="Q56" s="259">
        <f>ROUND(E56*P56,2)</f>
        <v>0</v>
      </c>
      <c r="R56" s="261"/>
      <c r="S56" s="261" t="s">
        <v>267</v>
      </c>
      <c r="T56" s="262" t="s">
        <v>206</v>
      </c>
      <c r="U56" s="223">
        <v>0</v>
      </c>
      <c r="V56" s="223">
        <f>ROUND(E56*U56,2)</f>
        <v>0</v>
      </c>
      <c r="W56" s="223"/>
      <c r="X56" s="223" t="s">
        <v>801</v>
      </c>
      <c r="Y56" s="223" t="s">
        <v>208</v>
      </c>
      <c r="Z56" s="212"/>
      <c r="AA56" s="212"/>
      <c r="AB56" s="212"/>
      <c r="AC56" s="212"/>
      <c r="AD56" s="212"/>
      <c r="AE56" s="212"/>
      <c r="AF56" s="212"/>
      <c r="AG56" s="212" t="s">
        <v>802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6">
        <v>38</v>
      </c>
      <c r="B57" s="257" t="s">
        <v>873</v>
      </c>
      <c r="C57" s="271" t="s">
        <v>874</v>
      </c>
      <c r="D57" s="258" t="s">
        <v>404</v>
      </c>
      <c r="E57" s="259">
        <v>1</v>
      </c>
      <c r="F57" s="260"/>
      <c r="G57" s="261">
        <f>ROUND(E57*F57,2)</f>
        <v>0</v>
      </c>
      <c r="H57" s="260"/>
      <c r="I57" s="261">
        <f>ROUND(E57*H57,2)</f>
        <v>0</v>
      </c>
      <c r="J57" s="260"/>
      <c r="K57" s="261">
        <f>ROUND(E57*J57,2)</f>
        <v>0</v>
      </c>
      <c r="L57" s="261">
        <v>21</v>
      </c>
      <c r="M57" s="261">
        <f>G57*(1+L57/100)</f>
        <v>0</v>
      </c>
      <c r="N57" s="259">
        <v>3.2000000000000002E-3</v>
      </c>
      <c r="O57" s="259">
        <f>ROUND(E57*N57,2)</f>
        <v>0</v>
      </c>
      <c r="P57" s="259">
        <v>0</v>
      </c>
      <c r="Q57" s="259">
        <f>ROUND(E57*P57,2)</f>
        <v>0</v>
      </c>
      <c r="R57" s="261"/>
      <c r="S57" s="261" t="s">
        <v>267</v>
      </c>
      <c r="T57" s="262" t="s">
        <v>206</v>
      </c>
      <c r="U57" s="223">
        <v>0</v>
      </c>
      <c r="V57" s="223">
        <f>ROUND(E57*U57,2)</f>
        <v>0</v>
      </c>
      <c r="W57" s="223"/>
      <c r="X57" s="223" t="s">
        <v>467</v>
      </c>
      <c r="Y57" s="223" t="s">
        <v>208</v>
      </c>
      <c r="Z57" s="212"/>
      <c r="AA57" s="212"/>
      <c r="AB57" s="212"/>
      <c r="AC57" s="212"/>
      <c r="AD57" s="212"/>
      <c r="AE57" s="212"/>
      <c r="AF57" s="212"/>
      <c r="AG57" s="212" t="s">
        <v>795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6">
        <v>39</v>
      </c>
      <c r="B58" s="257" t="s">
        <v>875</v>
      </c>
      <c r="C58" s="271" t="s">
        <v>876</v>
      </c>
      <c r="D58" s="258" t="s">
        <v>404</v>
      </c>
      <c r="E58" s="259">
        <v>2</v>
      </c>
      <c r="F58" s="260"/>
      <c r="G58" s="261">
        <f>ROUND(E58*F58,2)</f>
        <v>0</v>
      </c>
      <c r="H58" s="260"/>
      <c r="I58" s="261">
        <f>ROUND(E58*H58,2)</f>
        <v>0</v>
      </c>
      <c r="J58" s="260"/>
      <c r="K58" s="261">
        <f>ROUND(E58*J58,2)</f>
        <v>0</v>
      </c>
      <c r="L58" s="261">
        <v>21</v>
      </c>
      <c r="M58" s="261">
        <f>G58*(1+L58/100)</f>
        <v>0</v>
      </c>
      <c r="N58" s="259">
        <v>2.7E-4</v>
      </c>
      <c r="O58" s="259">
        <f>ROUND(E58*N58,2)</f>
        <v>0</v>
      </c>
      <c r="P58" s="259">
        <v>0</v>
      </c>
      <c r="Q58" s="259">
        <f>ROUND(E58*P58,2)</f>
        <v>0</v>
      </c>
      <c r="R58" s="261"/>
      <c r="S58" s="261" t="s">
        <v>267</v>
      </c>
      <c r="T58" s="262" t="s">
        <v>206</v>
      </c>
      <c r="U58" s="223">
        <v>0</v>
      </c>
      <c r="V58" s="223">
        <f>ROUND(E58*U58,2)</f>
        <v>0</v>
      </c>
      <c r="W58" s="223"/>
      <c r="X58" s="223" t="s">
        <v>223</v>
      </c>
      <c r="Y58" s="223" t="s">
        <v>208</v>
      </c>
      <c r="Z58" s="212"/>
      <c r="AA58" s="212"/>
      <c r="AB58" s="212"/>
      <c r="AC58" s="212"/>
      <c r="AD58" s="212"/>
      <c r="AE58" s="212"/>
      <c r="AF58" s="212"/>
      <c r="AG58" s="212" t="s">
        <v>805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3">
        <v>40</v>
      </c>
      <c r="B59" s="234" t="s">
        <v>877</v>
      </c>
      <c r="C59" s="242" t="s">
        <v>878</v>
      </c>
      <c r="D59" s="235" t="s">
        <v>263</v>
      </c>
      <c r="E59" s="236">
        <v>101</v>
      </c>
      <c r="F59" s="237"/>
      <c r="G59" s="238">
        <f>ROUND(E59*F59,2)</f>
        <v>0</v>
      </c>
      <c r="H59" s="237"/>
      <c r="I59" s="238">
        <f>ROUND(E59*H59,2)</f>
        <v>0</v>
      </c>
      <c r="J59" s="237"/>
      <c r="K59" s="238">
        <f>ROUND(E59*J59,2)</f>
        <v>0</v>
      </c>
      <c r="L59" s="238">
        <v>21</v>
      </c>
      <c r="M59" s="238">
        <f>G59*(1+L59/100)</f>
        <v>0</v>
      </c>
      <c r="N59" s="236">
        <v>0</v>
      </c>
      <c r="O59" s="236">
        <f>ROUND(E59*N59,2)</f>
        <v>0</v>
      </c>
      <c r="P59" s="236">
        <v>0</v>
      </c>
      <c r="Q59" s="236">
        <f>ROUND(E59*P59,2)</f>
        <v>0</v>
      </c>
      <c r="R59" s="238"/>
      <c r="S59" s="238" t="s">
        <v>267</v>
      </c>
      <c r="T59" s="239" t="s">
        <v>206</v>
      </c>
      <c r="U59" s="223">
        <v>0</v>
      </c>
      <c r="V59" s="223">
        <f>ROUND(E59*U59,2)</f>
        <v>0</v>
      </c>
      <c r="W59" s="223"/>
      <c r="X59" s="223" t="s">
        <v>223</v>
      </c>
      <c r="Y59" s="223" t="s">
        <v>208</v>
      </c>
      <c r="Z59" s="212"/>
      <c r="AA59" s="212"/>
      <c r="AB59" s="212"/>
      <c r="AC59" s="212"/>
      <c r="AD59" s="212"/>
      <c r="AE59" s="212"/>
      <c r="AF59" s="212"/>
      <c r="AG59" s="212" t="s">
        <v>805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6" t="s">
        <v>879</v>
      </c>
      <c r="D60" s="247"/>
      <c r="E60" s="248"/>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228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66" t="s">
        <v>880</v>
      </c>
      <c r="D61" s="247"/>
      <c r="E61" s="248">
        <v>101</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228</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3">
        <v>41</v>
      </c>
      <c r="B62" s="234" t="s">
        <v>881</v>
      </c>
      <c r="C62" s="242" t="s">
        <v>882</v>
      </c>
      <c r="D62" s="235" t="s">
        <v>263</v>
      </c>
      <c r="E62" s="236">
        <v>101</v>
      </c>
      <c r="F62" s="237"/>
      <c r="G62" s="238">
        <f>ROUND(E62*F62,2)</f>
        <v>0</v>
      </c>
      <c r="H62" s="237"/>
      <c r="I62" s="238">
        <f>ROUND(E62*H62,2)</f>
        <v>0</v>
      </c>
      <c r="J62" s="237"/>
      <c r="K62" s="238">
        <f>ROUND(E62*J62,2)</f>
        <v>0</v>
      </c>
      <c r="L62" s="238">
        <v>21</v>
      </c>
      <c r="M62" s="238">
        <f>G62*(1+L62/100)</f>
        <v>0</v>
      </c>
      <c r="N62" s="236">
        <v>0</v>
      </c>
      <c r="O62" s="236">
        <f>ROUND(E62*N62,2)</f>
        <v>0</v>
      </c>
      <c r="P62" s="236">
        <v>0</v>
      </c>
      <c r="Q62" s="236">
        <f>ROUND(E62*P62,2)</f>
        <v>0</v>
      </c>
      <c r="R62" s="238"/>
      <c r="S62" s="238" t="s">
        <v>267</v>
      </c>
      <c r="T62" s="239" t="s">
        <v>206</v>
      </c>
      <c r="U62" s="223">
        <v>0</v>
      </c>
      <c r="V62" s="223">
        <f>ROUND(E62*U62,2)</f>
        <v>0</v>
      </c>
      <c r="W62" s="223"/>
      <c r="X62" s="223" t="s">
        <v>223</v>
      </c>
      <c r="Y62" s="223" t="s">
        <v>208</v>
      </c>
      <c r="Z62" s="212"/>
      <c r="AA62" s="212"/>
      <c r="AB62" s="212"/>
      <c r="AC62" s="212"/>
      <c r="AD62" s="212"/>
      <c r="AE62" s="212"/>
      <c r="AF62" s="212"/>
      <c r="AG62" s="212" t="s">
        <v>805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6" t="s">
        <v>879</v>
      </c>
      <c r="D63" s="247"/>
      <c r="E63" s="248"/>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228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6" t="s">
        <v>880</v>
      </c>
      <c r="D64" s="247"/>
      <c r="E64" s="248">
        <v>101</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228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3">
        <v>42</v>
      </c>
      <c r="B65" s="234" t="s">
        <v>883</v>
      </c>
      <c r="C65" s="242" t="s">
        <v>884</v>
      </c>
      <c r="D65" s="235" t="s">
        <v>263</v>
      </c>
      <c r="E65" s="236">
        <v>101</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c r="S65" s="238" t="s">
        <v>267</v>
      </c>
      <c r="T65" s="239" t="s">
        <v>206</v>
      </c>
      <c r="U65" s="223">
        <v>0</v>
      </c>
      <c r="V65" s="223">
        <f>ROUND(E65*U65,2)</f>
        <v>0</v>
      </c>
      <c r="W65" s="223"/>
      <c r="X65" s="223" t="s">
        <v>223</v>
      </c>
      <c r="Y65" s="223" t="s">
        <v>208</v>
      </c>
      <c r="Z65" s="212"/>
      <c r="AA65" s="212"/>
      <c r="AB65" s="212"/>
      <c r="AC65" s="212"/>
      <c r="AD65" s="212"/>
      <c r="AE65" s="212"/>
      <c r="AF65" s="212"/>
      <c r="AG65" s="212" t="s">
        <v>805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6" t="s">
        <v>879</v>
      </c>
      <c r="D66" s="247"/>
      <c r="E66" s="248"/>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228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66" t="s">
        <v>880</v>
      </c>
      <c r="D67" s="247"/>
      <c r="E67" s="248">
        <v>101</v>
      </c>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228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26" t="s">
        <v>200</v>
      </c>
      <c r="B68" s="227" t="s">
        <v>129</v>
      </c>
      <c r="C68" s="241" t="s">
        <v>130</v>
      </c>
      <c r="D68" s="228"/>
      <c r="E68" s="229"/>
      <c r="F68" s="230"/>
      <c r="G68" s="230">
        <f>SUMIF(AG69:AG99,"&lt;&gt;NOR",G69:G99)</f>
        <v>0</v>
      </c>
      <c r="H68" s="230"/>
      <c r="I68" s="230">
        <f>SUM(I69:I99)</f>
        <v>0</v>
      </c>
      <c r="J68" s="230"/>
      <c r="K68" s="230">
        <f>SUM(K69:K99)</f>
        <v>0</v>
      </c>
      <c r="L68" s="230"/>
      <c r="M68" s="230">
        <f>SUM(M69:M99)</f>
        <v>0</v>
      </c>
      <c r="N68" s="229"/>
      <c r="O68" s="229">
        <f>SUM(O69:O99)</f>
        <v>0.35000000000000009</v>
      </c>
      <c r="P68" s="229"/>
      <c r="Q68" s="229">
        <f>SUM(Q69:Q99)</f>
        <v>0</v>
      </c>
      <c r="R68" s="230"/>
      <c r="S68" s="230"/>
      <c r="T68" s="231"/>
      <c r="U68" s="225"/>
      <c r="V68" s="225">
        <f>SUM(V69:V99)</f>
        <v>0</v>
      </c>
      <c r="W68" s="225"/>
      <c r="X68" s="225"/>
      <c r="Y68" s="225"/>
      <c r="AG68" t="s">
        <v>201</v>
      </c>
    </row>
    <row r="69" spans="1:60" outlineLevel="1" x14ac:dyDescent="0.2">
      <c r="A69" s="256">
        <v>43</v>
      </c>
      <c r="B69" s="257" t="s">
        <v>885</v>
      </c>
      <c r="C69" s="271" t="s">
        <v>886</v>
      </c>
      <c r="D69" s="258" t="s">
        <v>404</v>
      </c>
      <c r="E69" s="259">
        <v>26</v>
      </c>
      <c r="F69" s="260"/>
      <c r="G69" s="261">
        <f>ROUND(E69*F69,2)</f>
        <v>0</v>
      </c>
      <c r="H69" s="260"/>
      <c r="I69" s="261">
        <f>ROUND(E69*H69,2)</f>
        <v>0</v>
      </c>
      <c r="J69" s="260"/>
      <c r="K69" s="261">
        <f>ROUND(E69*J69,2)</f>
        <v>0</v>
      </c>
      <c r="L69" s="261">
        <v>21</v>
      </c>
      <c r="M69" s="261">
        <f>G69*(1+L69/100)</f>
        <v>0</v>
      </c>
      <c r="N69" s="259">
        <v>2.0000000000000001E-4</v>
      </c>
      <c r="O69" s="259">
        <f>ROUND(E69*N69,2)</f>
        <v>0.01</v>
      </c>
      <c r="P69" s="259">
        <v>0</v>
      </c>
      <c r="Q69" s="259">
        <f>ROUND(E69*P69,2)</f>
        <v>0</v>
      </c>
      <c r="R69" s="261"/>
      <c r="S69" s="261" t="s">
        <v>267</v>
      </c>
      <c r="T69" s="262" t="s">
        <v>206</v>
      </c>
      <c r="U69" s="223">
        <v>0</v>
      </c>
      <c r="V69" s="223">
        <f>ROUND(E69*U69,2)</f>
        <v>0</v>
      </c>
      <c r="W69" s="223"/>
      <c r="X69" s="223" t="s">
        <v>467</v>
      </c>
      <c r="Y69" s="223" t="s">
        <v>208</v>
      </c>
      <c r="Z69" s="212"/>
      <c r="AA69" s="212"/>
      <c r="AB69" s="212"/>
      <c r="AC69" s="212"/>
      <c r="AD69" s="212"/>
      <c r="AE69" s="212"/>
      <c r="AF69" s="212"/>
      <c r="AG69" s="212" t="s">
        <v>795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6">
        <v>44</v>
      </c>
      <c r="B70" s="257" t="s">
        <v>887</v>
      </c>
      <c r="C70" s="271" t="s">
        <v>888</v>
      </c>
      <c r="D70" s="258" t="s">
        <v>823</v>
      </c>
      <c r="E70" s="259">
        <v>26</v>
      </c>
      <c r="F70" s="260"/>
      <c r="G70" s="261">
        <f>ROUND(E70*F70,2)</f>
        <v>0</v>
      </c>
      <c r="H70" s="260"/>
      <c r="I70" s="261">
        <f>ROUND(E70*H70,2)</f>
        <v>0</v>
      </c>
      <c r="J70" s="260"/>
      <c r="K70" s="261">
        <f>ROUND(E70*J70,2)</f>
        <v>0</v>
      </c>
      <c r="L70" s="261">
        <v>21</v>
      </c>
      <c r="M70" s="261">
        <f>G70*(1+L70/100)</f>
        <v>0</v>
      </c>
      <c r="N70" s="259">
        <v>8.0000000000000007E-5</v>
      </c>
      <c r="O70" s="259">
        <f>ROUND(E70*N70,2)</f>
        <v>0</v>
      </c>
      <c r="P70" s="259">
        <v>0</v>
      </c>
      <c r="Q70" s="259">
        <f>ROUND(E70*P70,2)</f>
        <v>0</v>
      </c>
      <c r="R70" s="261"/>
      <c r="S70" s="261" t="s">
        <v>267</v>
      </c>
      <c r="T70" s="262" t="s">
        <v>206</v>
      </c>
      <c r="U70" s="223">
        <v>0</v>
      </c>
      <c r="V70" s="223">
        <f>ROUND(E70*U70,2)</f>
        <v>0</v>
      </c>
      <c r="W70" s="223"/>
      <c r="X70" s="223" t="s">
        <v>223</v>
      </c>
      <c r="Y70" s="223" t="s">
        <v>208</v>
      </c>
      <c r="Z70" s="212"/>
      <c r="AA70" s="212"/>
      <c r="AB70" s="212"/>
      <c r="AC70" s="212"/>
      <c r="AD70" s="212"/>
      <c r="AE70" s="212"/>
      <c r="AF70" s="212"/>
      <c r="AG70" s="212" t="s">
        <v>805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6">
        <v>45</v>
      </c>
      <c r="B71" s="257" t="s">
        <v>889</v>
      </c>
      <c r="C71" s="271" t="s">
        <v>890</v>
      </c>
      <c r="D71" s="258" t="s">
        <v>404</v>
      </c>
      <c r="E71" s="259">
        <v>2</v>
      </c>
      <c r="F71" s="260"/>
      <c r="G71" s="261">
        <f>ROUND(E71*F71,2)</f>
        <v>0</v>
      </c>
      <c r="H71" s="260"/>
      <c r="I71" s="261">
        <f>ROUND(E71*H71,2)</f>
        <v>0</v>
      </c>
      <c r="J71" s="260"/>
      <c r="K71" s="261">
        <f>ROUND(E71*J71,2)</f>
        <v>0</v>
      </c>
      <c r="L71" s="261">
        <v>21</v>
      </c>
      <c r="M71" s="261">
        <f>G71*(1+L71/100)</f>
        <v>0</v>
      </c>
      <c r="N71" s="259">
        <v>2.0000000000000001E-4</v>
      </c>
      <c r="O71" s="259">
        <f>ROUND(E71*N71,2)</f>
        <v>0</v>
      </c>
      <c r="P71" s="259">
        <v>0</v>
      </c>
      <c r="Q71" s="259">
        <f>ROUND(E71*P71,2)</f>
        <v>0</v>
      </c>
      <c r="R71" s="261"/>
      <c r="S71" s="261" t="s">
        <v>267</v>
      </c>
      <c r="T71" s="262" t="s">
        <v>206</v>
      </c>
      <c r="U71" s="223">
        <v>0</v>
      </c>
      <c r="V71" s="223">
        <f>ROUND(E71*U71,2)</f>
        <v>0</v>
      </c>
      <c r="W71" s="223"/>
      <c r="X71" s="223" t="s">
        <v>467</v>
      </c>
      <c r="Y71" s="223" t="s">
        <v>208</v>
      </c>
      <c r="Z71" s="212"/>
      <c r="AA71" s="212"/>
      <c r="AB71" s="212"/>
      <c r="AC71" s="212"/>
      <c r="AD71" s="212"/>
      <c r="AE71" s="212"/>
      <c r="AF71" s="212"/>
      <c r="AG71" s="212" t="s">
        <v>795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6">
        <v>46</v>
      </c>
      <c r="B72" s="257" t="s">
        <v>891</v>
      </c>
      <c r="C72" s="271" t="s">
        <v>892</v>
      </c>
      <c r="D72" s="258" t="s">
        <v>823</v>
      </c>
      <c r="E72" s="259">
        <v>2</v>
      </c>
      <c r="F72" s="260"/>
      <c r="G72" s="261">
        <f>ROUND(E72*F72,2)</f>
        <v>0</v>
      </c>
      <c r="H72" s="260"/>
      <c r="I72" s="261">
        <f>ROUND(E72*H72,2)</f>
        <v>0</v>
      </c>
      <c r="J72" s="260"/>
      <c r="K72" s="261">
        <f>ROUND(E72*J72,2)</f>
        <v>0</v>
      </c>
      <c r="L72" s="261">
        <v>21</v>
      </c>
      <c r="M72" s="261">
        <f>G72*(1+L72/100)</f>
        <v>0</v>
      </c>
      <c r="N72" s="259">
        <v>1.1E-4</v>
      </c>
      <c r="O72" s="259">
        <f>ROUND(E72*N72,2)</f>
        <v>0</v>
      </c>
      <c r="P72" s="259">
        <v>0</v>
      </c>
      <c r="Q72" s="259">
        <f>ROUND(E72*P72,2)</f>
        <v>0</v>
      </c>
      <c r="R72" s="261"/>
      <c r="S72" s="261" t="s">
        <v>267</v>
      </c>
      <c r="T72" s="262" t="s">
        <v>206</v>
      </c>
      <c r="U72" s="223">
        <v>0</v>
      </c>
      <c r="V72" s="223">
        <f>ROUND(E72*U72,2)</f>
        <v>0</v>
      </c>
      <c r="W72" s="223"/>
      <c r="X72" s="223" t="s">
        <v>223</v>
      </c>
      <c r="Y72" s="223" t="s">
        <v>208</v>
      </c>
      <c r="Z72" s="212"/>
      <c r="AA72" s="212"/>
      <c r="AB72" s="212"/>
      <c r="AC72" s="212"/>
      <c r="AD72" s="212"/>
      <c r="AE72" s="212"/>
      <c r="AF72" s="212"/>
      <c r="AG72" s="212" t="s">
        <v>805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6">
        <v>47</v>
      </c>
      <c r="B73" s="257" t="s">
        <v>893</v>
      </c>
      <c r="C73" s="271" t="s">
        <v>894</v>
      </c>
      <c r="D73" s="258" t="s">
        <v>823</v>
      </c>
      <c r="E73" s="259">
        <v>28</v>
      </c>
      <c r="F73" s="260"/>
      <c r="G73" s="261">
        <f>ROUND(E73*F73,2)</f>
        <v>0</v>
      </c>
      <c r="H73" s="260"/>
      <c r="I73" s="261">
        <f>ROUND(E73*H73,2)</f>
        <v>0</v>
      </c>
      <c r="J73" s="260"/>
      <c r="K73" s="261">
        <f>ROUND(E73*J73,2)</f>
        <v>0</v>
      </c>
      <c r="L73" s="261">
        <v>21</v>
      </c>
      <c r="M73" s="261">
        <f>G73*(1+L73/100)</f>
        <v>0</v>
      </c>
      <c r="N73" s="259">
        <v>1E-3</v>
      </c>
      <c r="O73" s="259">
        <f>ROUND(E73*N73,2)</f>
        <v>0.03</v>
      </c>
      <c r="P73" s="259">
        <v>0</v>
      </c>
      <c r="Q73" s="259">
        <f>ROUND(E73*P73,2)</f>
        <v>0</v>
      </c>
      <c r="R73" s="261"/>
      <c r="S73" s="261" t="s">
        <v>267</v>
      </c>
      <c r="T73" s="262" t="s">
        <v>206</v>
      </c>
      <c r="U73" s="223">
        <v>0</v>
      </c>
      <c r="V73" s="223">
        <f>ROUND(E73*U73,2)</f>
        <v>0</v>
      </c>
      <c r="W73" s="223"/>
      <c r="X73" s="223" t="s">
        <v>223</v>
      </c>
      <c r="Y73" s="223" t="s">
        <v>208</v>
      </c>
      <c r="Z73" s="212"/>
      <c r="AA73" s="212"/>
      <c r="AB73" s="212"/>
      <c r="AC73" s="212"/>
      <c r="AD73" s="212"/>
      <c r="AE73" s="212"/>
      <c r="AF73" s="212"/>
      <c r="AG73" s="212" t="s">
        <v>805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6">
        <v>48</v>
      </c>
      <c r="B74" s="257" t="s">
        <v>895</v>
      </c>
      <c r="C74" s="271" t="s">
        <v>896</v>
      </c>
      <c r="D74" s="258" t="s">
        <v>404</v>
      </c>
      <c r="E74" s="259">
        <v>1</v>
      </c>
      <c r="F74" s="260"/>
      <c r="G74" s="261">
        <f>ROUND(E74*F74,2)</f>
        <v>0</v>
      </c>
      <c r="H74" s="260"/>
      <c r="I74" s="261">
        <f>ROUND(E74*H74,2)</f>
        <v>0</v>
      </c>
      <c r="J74" s="260"/>
      <c r="K74" s="261">
        <f>ROUND(E74*J74,2)</f>
        <v>0</v>
      </c>
      <c r="L74" s="261">
        <v>21</v>
      </c>
      <c r="M74" s="261">
        <f>G74*(1+L74/100)</f>
        <v>0</v>
      </c>
      <c r="N74" s="259">
        <v>1.4200000000000001E-2</v>
      </c>
      <c r="O74" s="259">
        <f>ROUND(E74*N74,2)</f>
        <v>0.01</v>
      </c>
      <c r="P74" s="259">
        <v>0</v>
      </c>
      <c r="Q74" s="259">
        <f>ROUND(E74*P74,2)</f>
        <v>0</v>
      </c>
      <c r="R74" s="261"/>
      <c r="S74" s="261" t="s">
        <v>267</v>
      </c>
      <c r="T74" s="262" t="s">
        <v>206</v>
      </c>
      <c r="U74" s="223">
        <v>0</v>
      </c>
      <c r="V74" s="223">
        <f>ROUND(E74*U74,2)</f>
        <v>0</v>
      </c>
      <c r="W74" s="223"/>
      <c r="X74" s="223" t="s">
        <v>467</v>
      </c>
      <c r="Y74" s="223" t="s">
        <v>208</v>
      </c>
      <c r="Z74" s="212"/>
      <c r="AA74" s="212"/>
      <c r="AB74" s="212"/>
      <c r="AC74" s="212"/>
      <c r="AD74" s="212"/>
      <c r="AE74" s="212"/>
      <c r="AF74" s="212"/>
      <c r="AG74" s="212" t="s">
        <v>795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56">
        <v>49</v>
      </c>
      <c r="B75" s="257" t="s">
        <v>897</v>
      </c>
      <c r="C75" s="271" t="s">
        <v>898</v>
      </c>
      <c r="D75" s="258" t="s">
        <v>404</v>
      </c>
      <c r="E75" s="259">
        <v>7</v>
      </c>
      <c r="F75" s="260"/>
      <c r="G75" s="261">
        <f>ROUND(E75*F75,2)</f>
        <v>0</v>
      </c>
      <c r="H75" s="260"/>
      <c r="I75" s="261">
        <f>ROUND(E75*H75,2)</f>
        <v>0</v>
      </c>
      <c r="J75" s="260"/>
      <c r="K75" s="261">
        <f>ROUND(E75*J75,2)</f>
        <v>0</v>
      </c>
      <c r="L75" s="261">
        <v>21</v>
      </c>
      <c r="M75" s="261">
        <f>G75*(1+L75/100)</f>
        <v>0</v>
      </c>
      <c r="N75" s="259">
        <v>7.0000000000000001E-3</v>
      </c>
      <c r="O75" s="259">
        <f>ROUND(E75*N75,2)</f>
        <v>0.05</v>
      </c>
      <c r="P75" s="259">
        <v>0</v>
      </c>
      <c r="Q75" s="259">
        <f>ROUND(E75*P75,2)</f>
        <v>0</v>
      </c>
      <c r="R75" s="261"/>
      <c r="S75" s="261" t="s">
        <v>267</v>
      </c>
      <c r="T75" s="262" t="s">
        <v>206</v>
      </c>
      <c r="U75" s="223">
        <v>0</v>
      </c>
      <c r="V75" s="223">
        <f>ROUND(E75*U75,2)</f>
        <v>0</v>
      </c>
      <c r="W75" s="223"/>
      <c r="X75" s="223" t="s">
        <v>467</v>
      </c>
      <c r="Y75" s="223" t="s">
        <v>208</v>
      </c>
      <c r="Z75" s="212"/>
      <c r="AA75" s="212"/>
      <c r="AB75" s="212"/>
      <c r="AC75" s="212"/>
      <c r="AD75" s="212"/>
      <c r="AE75" s="212"/>
      <c r="AF75" s="212"/>
      <c r="AG75" s="212" t="s">
        <v>795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6">
        <v>50</v>
      </c>
      <c r="B76" s="257" t="s">
        <v>899</v>
      </c>
      <c r="C76" s="271" t="s">
        <v>900</v>
      </c>
      <c r="D76" s="258" t="s">
        <v>404</v>
      </c>
      <c r="E76" s="259">
        <v>8</v>
      </c>
      <c r="F76" s="260"/>
      <c r="G76" s="261">
        <f>ROUND(E76*F76,2)</f>
        <v>0</v>
      </c>
      <c r="H76" s="260"/>
      <c r="I76" s="261">
        <f>ROUND(E76*H76,2)</f>
        <v>0</v>
      </c>
      <c r="J76" s="260"/>
      <c r="K76" s="261">
        <f>ROUND(E76*J76,2)</f>
        <v>0</v>
      </c>
      <c r="L76" s="261">
        <v>21</v>
      </c>
      <c r="M76" s="261">
        <f>G76*(1+L76/100)</f>
        <v>0</v>
      </c>
      <c r="N76" s="259">
        <v>1.41E-3</v>
      </c>
      <c r="O76" s="259">
        <f>ROUND(E76*N76,2)</f>
        <v>0.01</v>
      </c>
      <c r="P76" s="259">
        <v>0</v>
      </c>
      <c r="Q76" s="259">
        <f>ROUND(E76*P76,2)</f>
        <v>0</v>
      </c>
      <c r="R76" s="261"/>
      <c r="S76" s="261" t="s">
        <v>267</v>
      </c>
      <c r="T76" s="262" t="s">
        <v>206</v>
      </c>
      <c r="U76" s="223">
        <v>0</v>
      </c>
      <c r="V76" s="223">
        <f>ROUND(E76*U76,2)</f>
        <v>0</v>
      </c>
      <c r="W76" s="223"/>
      <c r="X76" s="223" t="s">
        <v>299</v>
      </c>
      <c r="Y76" s="223" t="s">
        <v>208</v>
      </c>
      <c r="Z76" s="212"/>
      <c r="AA76" s="212"/>
      <c r="AB76" s="212"/>
      <c r="AC76" s="212"/>
      <c r="AD76" s="212"/>
      <c r="AE76" s="212"/>
      <c r="AF76" s="212"/>
      <c r="AG76" s="212" t="s">
        <v>901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6">
        <v>51</v>
      </c>
      <c r="B77" s="257" t="s">
        <v>902</v>
      </c>
      <c r="C77" s="271" t="s">
        <v>903</v>
      </c>
      <c r="D77" s="258" t="s">
        <v>404</v>
      </c>
      <c r="E77" s="259">
        <v>1</v>
      </c>
      <c r="F77" s="260"/>
      <c r="G77" s="261">
        <f>ROUND(E77*F77,2)</f>
        <v>0</v>
      </c>
      <c r="H77" s="260"/>
      <c r="I77" s="261">
        <f>ROUND(E77*H77,2)</f>
        <v>0</v>
      </c>
      <c r="J77" s="260"/>
      <c r="K77" s="261">
        <f>ROUND(E77*J77,2)</f>
        <v>0</v>
      </c>
      <c r="L77" s="261">
        <v>21</v>
      </c>
      <c r="M77" s="261">
        <f>G77*(1+L77/100)</f>
        <v>0</v>
      </c>
      <c r="N77" s="259">
        <v>8.4999999999999995E-4</v>
      </c>
      <c r="O77" s="259">
        <f>ROUND(E77*N77,2)</f>
        <v>0</v>
      </c>
      <c r="P77" s="259">
        <v>0</v>
      </c>
      <c r="Q77" s="259">
        <f>ROUND(E77*P77,2)</f>
        <v>0</v>
      </c>
      <c r="R77" s="261"/>
      <c r="S77" s="261" t="s">
        <v>267</v>
      </c>
      <c r="T77" s="262" t="s">
        <v>206</v>
      </c>
      <c r="U77" s="223">
        <v>0</v>
      </c>
      <c r="V77" s="223">
        <f>ROUND(E77*U77,2)</f>
        <v>0</v>
      </c>
      <c r="W77" s="223"/>
      <c r="X77" s="223" t="s">
        <v>223</v>
      </c>
      <c r="Y77" s="223" t="s">
        <v>208</v>
      </c>
      <c r="Z77" s="212"/>
      <c r="AA77" s="212"/>
      <c r="AB77" s="212"/>
      <c r="AC77" s="212"/>
      <c r="AD77" s="212"/>
      <c r="AE77" s="212"/>
      <c r="AF77" s="212"/>
      <c r="AG77" s="212" t="s">
        <v>805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6">
        <v>52</v>
      </c>
      <c r="B78" s="257" t="s">
        <v>904</v>
      </c>
      <c r="C78" s="271" t="s">
        <v>905</v>
      </c>
      <c r="D78" s="258" t="s">
        <v>404</v>
      </c>
      <c r="E78" s="259">
        <v>7</v>
      </c>
      <c r="F78" s="260"/>
      <c r="G78" s="261">
        <f>ROUND(E78*F78,2)</f>
        <v>0</v>
      </c>
      <c r="H78" s="260"/>
      <c r="I78" s="261">
        <f>ROUND(E78*H78,2)</f>
        <v>0</v>
      </c>
      <c r="J78" s="260"/>
      <c r="K78" s="261">
        <f>ROUND(E78*J78,2)</f>
        <v>0</v>
      </c>
      <c r="L78" s="261">
        <v>21</v>
      </c>
      <c r="M78" s="261">
        <f>G78*(1+L78/100)</f>
        <v>0</v>
      </c>
      <c r="N78" s="259">
        <v>1.1999999999999999E-3</v>
      </c>
      <c r="O78" s="259">
        <f>ROUND(E78*N78,2)</f>
        <v>0.01</v>
      </c>
      <c r="P78" s="259">
        <v>0</v>
      </c>
      <c r="Q78" s="259">
        <f>ROUND(E78*P78,2)</f>
        <v>0</v>
      </c>
      <c r="R78" s="261"/>
      <c r="S78" s="261" t="s">
        <v>267</v>
      </c>
      <c r="T78" s="262" t="s">
        <v>206</v>
      </c>
      <c r="U78" s="223">
        <v>0</v>
      </c>
      <c r="V78" s="223">
        <f>ROUND(E78*U78,2)</f>
        <v>0</v>
      </c>
      <c r="W78" s="223"/>
      <c r="X78" s="223" t="s">
        <v>467</v>
      </c>
      <c r="Y78" s="223" t="s">
        <v>208</v>
      </c>
      <c r="Z78" s="212"/>
      <c r="AA78" s="212"/>
      <c r="AB78" s="212"/>
      <c r="AC78" s="212"/>
      <c r="AD78" s="212"/>
      <c r="AE78" s="212"/>
      <c r="AF78" s="212"/>
      <c r="AG78" s="212" t="s">
        <v>795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6">
        <v>53</v>
      </c>
      <c r="B79" s="257" t="s">
        <v>906</v>
      </c>
      <c r="C79" s="271" t="s">
        <v>907</v>
      </c>
      <c r="D79" s="258" t="s">
        <v>404</v>
      </c>
      <c r="E79" s="259">
        <v>8</v>
      </c>
      <c r="F79" s="260"/>
      <c r="G79" s="261">
        <f>ROUND(E79*F79,2)</f>
        <v>0</v>
      </c>
      <c r="H79" s="260"/>
      <c r="I79" s="261">
        <f>ROUND(E79*H79,2)</f>
        <v>0</v>
      </c>
      <c r="J79" s="260"/>
      <c r="K79" s="261">
        <f>ROUND(E79*J79,2)</f>
        <v>0</v>
      </c>
      <c r="L79" s="261">
        <v>21</v>
      </c>
      <c r="M79" s="261">
        <f>G79*(1+L79/100)</f>
        <v>0</v>
      </c>
      <c r="N79" s="259">
        <v>4.0000000000000003E-5</v>
      </c>
      <c r="O79" s="259">
        <f>ROUND(E79*N79,2)</f>
        <v>0</v>
      </c>
      <c r="P79" s="259">
        <v>0</v>
      </c>
      <c r="Q79" s="259">
        <f>ROUND(E79*P79,2)</f>
        <v>0</v>
      </c>
      <c r="R79" s="261"/>
      <c r="S79" s="261" t="s">
        <v>267</v>
      </c>
      <c r="T79" s="262" t="s">
        <v>206</v>
      </c>
      <c r="U79" s="223">
        <v>0</v>
      </c>
      <c r="V79" s="223">
        <f>ROUND(E79*U79,2)</f>
        <v>0</v>
      </c>
      <c r="W79" s="223"/>
      <c r="X79" s="223" t="s">
        <v>223</v>
      </c>
      <c r="Y79" s="223" t="s">
        <v>208</v>
      </c>
      <c r="Z79" s="212"/>
      <c r="AA79" s="212"/>
      <c r="AB79" s="212"/>
      <c r="AC79" s="212"/>
      <c r="AD79" s="212"/>
      <c r="AE79" s="212"/>
      <c r="AF79" s="212"/>
      <c r="AG79" s="212" t="s">
        <v>805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6">
        <v>54</v>
      </c>
      <c r="B80" s="257" t="s">
        <v>908</v>
      </c>
      <c r="C80" s="271" t="s">
        <v>909</v>
      </c>
      <c r="D80" s="258" t="s">
        <v>404</v>
      </c>
      <c r="E80" s="259">
        <v>8</v>
      </c>
      <c r="F80" s="260"/>
      <c r="G80" s="261">
        <f>ROUND(E80*F80,2)</f>
        <v>0</v>
      </c>
      <c r="H80" s="260"/>
      <c r="I80" s="261">
        <f>ROUND(E80*H80,2)</f>
        <v>0</v>
      </c>
      <c r="J80" s="260"/>
      <c r="K80" s="261">
        <f>ROUND(E80*J80,2)</f>
        <v>0</v>
      </c>
      <c r="L80" s="261">
        <v>21</v>
      </c>
      <c r="M80" s="261">
        <f>G80*(1+L80/100)</f>
        <v>0</v>
      </c>
      <c r="N80" s="259">
        <v>0</v>
      </c>
      <c r="O80" s="259">
        <f>ROUND(E80*N80,2)</f>
        <v>0</v>
      </c>
      <c r="P80" s="259">
        <v>0</v>
      </c>
      <c r="Q80" s="259">
        <f>ROUND(E80*P80,2)</f>
        <v>0</v>
      </c>
      <c r="R80" s="261"/>
      <c r="S80" s="261" t="s">
        <v>267</v>
      </c>
      <c r="T80" s="262" t="s">
        <v>206</v>
      </c>
      <c r="U80" s="223">
        <v>0</v>
      </c>
      <c r="V80" s="223">
        <f>ROUND(E80*U80,2)</f>
        <v>0</v>
      </c>
      <c r="W80" s="223"/>
      <c r="X80" s="223" t="s">
        <v>223</v>
      </c>
      <c r="Y80" s="223" t="s">
        <v>208</v>
      </c>
      <c r="Z80" s="212"/>
      <c r="AA80" s="212"/>
      <c r="AB80" s="212"/>
      <c r="AC80" s="212"/>
      <c r="AD80" s="212"/>
      <c r="AE80" s="212"/>
      <c r="AF80" s="212"/>
      <c r="AG80" s="212" t="s">
        <v>805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6">
        <v>55</v>
      </c>
      <c r="B81" s="257" t="s">
        <v>910</v>
      </c>
      <c r="C81" s="271" t="s">
        <v>911</v>
      </c>
      <c r="D81" s="258" t="s">
        <v>823</v>
      </c>
      <c r="E81" s="259">
        <v>1</v>
      </c>
      <c r="F81" s="260"/>
      <c r="G81" s="261">
        <f>ROUND(E81*F81,2)</f>
        <v>0</v>
      </c>
      <c r="H81" s="260"/>
      <c r="I81" s="261">
        <f>ROUND(E81*H81,2)</f>
        <v>0</v>
      </c>
      <c r="J81" s="260"/>
      <c r="K81" s="261">
        <f>ROUND(E81*J81,2)</f>
        <v>0</v>
      </c>
      <c r="L81" s="261">
        <v>21</v>
      </c>
      <c r="M81" s="261">
        <f>G81*(1+L81/100)</f>
        <v>0</v>
      </c>
      <c r="N81" s="259">
        <v>1.772E-2</v>
      </c>
      <c r="O81" s="259">
        <f>ROUND(E81*N81,2)</f>
        <v>0.02</v>
      </c>
      <c r="P81" s="259">
        <v>0</v>
      </c>
      <c r="Q81" s="259">
        <f>ROUND(E81*P81,2)</f>
        <v>0</v>
      </c>
      <c r="R81" s="261"/>
      <c r="S81" s="261" t="s">
        <v>267</v>
      </c>
      <c r="T81" s="262" t="s">
        <v>206</v>
      </c>
      <c r="U81" s="223">
        <v>0</v>
      </c>
      <c r="V81" s="223">
        <f>ROUND(E81*U81,2)</f>
        <v>0</v>
      </c>
      <c r="W81" s="223"/>
      <c r="X81" s="223" t="s">
        <v>223</v>
      </c>
      <c r="Y81" s="223" t="s">
        <v>208</v>
      </c>
      <c r="Z81" s="212"/>
      <c r="AA81" s="212"/>
      <c r="AB81" s="212"/>
      <c r="AC81" s="212"/>
      <c r="AD81" s="212"/>
      <c r="AE81" s="212"/>
      <c r="AF81" s="212"/>
      <c r="AG81" s="212" t="s">
        <v>805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6">
        <v>56</v>
      </c>
      <c r="B82" s="257" t="s">
        <v>912</v>
      </c>
      <c r="C82" s="271" t="s">
        <v>913</v>
      </c>
      <c r="D82" s="258" t="s">
        <v>823</v>
      </c>
      <c r="E82" s="259">
        <v>7</v>
      </c>
      <c r="F82" s="260"/>
      <c r="G82" s="261">
        <f>ROUND(E82*F82,2)</f>
        <v>0</v>
      </c>
      <c r="H82" s="260"/>
      <c r="I82" s="261">
        <f>ROUND(E82*H82,2)</f>
        <v>0</v>
      </c>
      <c r="J82" s="260"/>
      <c r="K82" s="261">
        <f>ROUND(E82*J82,2)</f>
        <v>0</v>
      </c>
      <c r="L82" s="261">
        <v>21</v>
      </c>
      <c r="M82" s="261">
        <f>G82*(1+L82/100)</f>
        <v>0</v>
      </c>
      <c r="N82" s="259">
        <v>1.022E-2</v>
      </c>
      <c r="O82" s="259">
        <f>ROUND(E82*N82,2)</f>
        <v>7.0000000000000007E-2</v>
      </c>
      <c r="P82" s="259">
        <v>0</v>
      </c>
      <c r="Q82" s="259">
        <f>ROUND(E82*P82,2)</f>
        <v>0</v>
      </c>
      <c r="R82" s="261"/>
      <c r="S82" s="261" t="s">
        <v>267</v>
      </c>
      <c r="T82" s="262" t="s">
        <v>206</v>
      </c>
      <c r="U82" s="223">
        <v>0</v>
      </c>
      <c r="V82" s="223">
        <f>ROUND(E82*U82,2)</f>
        <v>0</v>
      </c>
      <c r="W82" s="223"/>
      <c r="X82" s="223" t="s">
        <v>223</v>
      </c>
      <c r="Y82" s="223" t="s">
        <v>208</v>
      </c>
      <c r="Z82" s="212"/>
      <c r="AA82" s="212"/>
      <c r="AB82" s="212"/>
      <c r="AC82" s="212"/>
      <c r="AD82" s="212"/>
      <c r="AE82" s="212"/>
      <c r="AF82" s="212"/>
      <c r="AG82" s="212" t="s">
        <v>805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6">
        <v>57</v>
      </c>
      <c r="B83" s="257" t="s">
        <v>914</v>
      </c>
      <c r="C83" s="271" t="s">
        <v>915</v>
      </c>
      <c r="D83" s="258" t="s">
        <v>404</v>
      </c>
      <c r="E83" s="259">
        <v>1</v>
      </c>
      <c r="F83" s="260"/>
      <c r="G83" s="261">
        <f>ROUND(E83*F83,2)</f>
        <v>0</v>
      </c>
      <c r="H83" s="260"/>
      <c r="I83" s="261">
        <f>ROUND(E83*H83,2)</f>
        <v>0</v>
      </c>
      <c r="J83" s="260"/>
      <c r="K83" s="261">
        <f>ROUND(E83*J83,2)</f>
        <v>0</v>
      </c>
      <c r="L83" s="261">
        <v>21</v>
      </c>
      <c r="M83" s="261">
        <f>G83*(1+L83/100)</f>
        <v>0</v>
      </c>
      <c r="N83" s="259">
        <v>1.2970000000000001E-2</v>
      </c>
      <c r="O83" s="259">
        <f>ROUND(E83*N83,2)</f>
        <v>0.01</v>
      </c>
      <c r="P83" s="259">
        <v>0</v>
      </c>
      <c r="Q83" s="259">
        <f>ROUND(E83*P83,2)</f>
        <v>0</v>
      </c>
      <c r="R83" s="261"/>
      <c r="S83" s="261" t="s">
        <v>267</v>
      </c>
      <c r="T83" s="262" t="s">
        <v>206</v>
      </c>
      <c r="U83" s="223">
        <v>0</v>
      </c>
      <c r="V83" s="223">
        <f>ROUND(E83*U83,2)</f>
        <v>0</v>
      </c>
      <c r="W83" s="223"/>
      <c r="X83" s="223" t="s">
        <v>467</v>
      </c>
      <c r="Y83" s="223" t="s">
        <v>208</v>
      </c>
      <c r="Z83" s="212"/>
      <c r="AA83" s="212"/>
      <c r="AB83" s="212"/>
      <c r="AC83" s="212"/>
      <c r="AD83" s="212"/>
      <c r="AE83" s="212"/>
      <c r="AF83" s="212"/>
      <c r="AG83" s="212" t="s">
        <v>795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6">
        <v>58</v>
      </c>
      <c r="B84" s="257" t="s">
        <v>916</v>
      </c>
      <c r="C84" s="271" t="s">
        <v>917</v>
      </c>
      <c r="D84" s="258" t="s">
        <v>404</v>
      </c>
      <c r="E84" s="259">
        <v>7</v>
      </c>
      <c r="F84" s="260"/>
      <c r="G84" s="261">
        <f>ROUND(E84*F84,2)</f>
        <v>0</v>
      </c>
      <c r="H84" s="260"/>
      <c r="I84" s="261">
        <f>ROUND(E84*H84,2)</f>
        <v>0</v>
      </c>
      <c r="J84" s="260"/>
      <c r="K84" s="261">
        <f>ROUND(E84*J84,2)</f>
        <v>0</v>
      </c>
      <c r="L84" s="261">
        <v>21</v>
      </c>
      <c r="M84" s="261">
        <f>G84*(1+L84/100)</f>
        <v>0</v>
      </c>
      <c r="N84" s="259">
        <v>8.9999999999999993E-3</v>
      </c>
      <c r="O84" s="259">
        <f>ROUND(E84*N84,2)</f>
        <v>0.06</v>
      </c>
      <c r="P84" s="259">
        <v>0</v>
      </c>
      <c r="Q84" s="259">
        <f>ROUND(E84*P84,2)</f>
        <v>0</v>
      </c>
      <c r="R84" s="261"/>
      <c r="S84" s="261" t="s">
        <v>267</v>
      </c>
      <c r="T84" s="262" t="s">
        <v>206</v>
      </c>
      <c r="U84" s="223">
        <v>0</v>
      </c>
      <c r="V84" s="223">
        <f>ROUND(E84*U84,2)</f>
        <v>0</v>
      </c>
      <c r="W84" s="223"/>
      <c r="X84" s="223" t="s">
        <v>223</v>
      </c>
      <c r="Y84" s="223" t="s">
        <v>208</v>
      </c>
      <c r="Z84" s="212"/>
      <c r="AA84" s="212"/>
      <c r="AB84" s="212"/>
      <c r="AC84" s="212"/>
      <c r="AD84" s="212"/>
      <c r="AE84" s="212"/>
      <c r="AF84" s="212"/>
      <c r="AG84" s="212" t="s">
        <v>805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56">
        <v>59</v>
      </c>
      <c r="B85" s="257" t="s">
        <v>918</v>
      </c>
      <c r="C85" s="271" t="s">
        <v>919</v>
      </c>
      <c r="D85" s="258" t="s">
        <v>823</v>
      </c>
      <c r="E85" s="259">
        <v>8</v>
      </c>
      <c r="F85" s="260"/>
      <c r="G85" s="261">
        <f>ROUND(E85*F85,2)</f>
        <v>0</v>
      </c>
      <c r="H85" s="260"/>
      <c r="I85" s="261">
        <f>ROUND(E85*H85,2)</f>
        <v>0</v>
      </c>
      <c r="J85" s="260"/>
      <c r="K85" s="261">
        <f>ROUND(E85*J85,2)</f>
        <v>0</v>
      </c>
      <c r="L85" s="261">
        <v>21</v>
      </c>
      <c r="M85" s="261">
        <f>G85*(1+L85/100)</f>
        <v>0</v>
      </c>
      <c r="N85" s="259">
        <v>0</v>
      </c>
      <c r="O85" s="259">
        <f>ROUND(E85*N85,2)</f>
        <v>0</v>
      </c>
      <c r="P85" s="259">
        <v>0</v>
      </c>
      <c r="Q85" s="259">
        <f>ROUND(E85*P85,2)</f>
        <v>0</v>
      </c>
      <c r="R85" s="261"/>
      <c r="S85" s="261" t="s">
        <v>267</v>
      </c>
      <c r="T85" s="262" t="s">
        <v>206</v>
      </c>
      <c r="U85" s="223">
        <v>0</v>
      </c>
      <c r="V85" s="223">
        <f>ROUND(E85*U85,2)</f>
        <v>0</v>
      </c>
      <c r="W85" s="223"/>
      <c r="X85" s="223" t="s">
        <v>223</v>
      </c>
      <c r="Y85" s="223" t="s">
        <v>208</v>
      </c>
      <c r="Z85" s="212"/>
      <c r="AA85" s="212"/>
      <c r="AB85" s="212"/>
      <c r="AC85" s="212"/>
      <c r="AD85" s="212"/>
      <c r="AE85" s="212"/>
      <c r="AF85" s="212"/>
      <c r="AG85" s="212" t="s">
        <v>805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6">
        <v>60</v>
      </c>
      <c r="B86" s="257" t="s">
        <v>920</v>
      </c>
      <c r="C86" s="271" t="s">
        <v>921</v>
      </c>
      <c r="D86" s="258" t="s">
        <v>823</v>
      </c>
      <c r="E86" s="259">
        <v>8</v>
      </c>
      <c r="F86" s="260"/>
      <c r="G86" s="261">
        <f>ROUND(E86*F86,2)</f>
        <v>0</v>
      </c>
      <c r="H86" s="260"/>
      <c r="I86" s="261">
        <f>ROUND(E86*H86,2)</f>
        <v>0</v>
      </c>
      <c r="J86" s="260"/>
      <c r="K86" s="261">
        <f>ROUND(E86*J86,2)</f>
        <v>0</v>
      </c>
      <c r="L86" s="261">
        <v>21</v>
      </c>
      <c r="M86" s="261">
        <f>G86*(1+L86/100)</f>
        <v>0</v>
      </c>
      <c r="N86" s="259">
        <v>8.8999999999999995E-4</v>
      </c>
      <c r="O86" s="259">
        <f>ROUND(E86*N86,2)</f>
        <v>0.01</v>
      </c>
      <c r="P86" s="259">
        <v>0</v>
      </c>
      <c r="Q86" s="259">
        <f>ROUND(E86*P86,2)</f>
        <v>0</v>
      </c>
      <c r="R86" s="261"/>
      <c r="S86" s="261" t="s">
        <v>267</v>
      </c>
      <c r="T86" s="262" t="s">
        <v>206</v>
      </c>
      <c r="U86" s="223">
        <v>0</v>
      </c>
      <c r="V86" s="223">
        <f>ROUND(E86*U86,2)</f>
        <v>0</v>
      </c>
      <c r="W86" s="223"/>
      <c r="X86" s="223" t="s">
        <v>223</v>
      </c>
      <c r="Y86" s="223" t="s">
        <v>208</v>
      </c>
      <c r="Z86" s="212"/>
      <c r="AA86" s="212"/>
      <c r="AB86" s="212"/>
      <c r="AC86" s="212"/>
      <c r="AD86" s="212"/>
      <c r="AE86" s="212"/>
      <c r="AF86" s="212"/>
      <c r="AG86" s="212" t="s">
        <v>805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6">
        <v>61</v>
      </c>
      <c r="B87" s="257" t="s">
        <v>922</v>
      </c>
      <c r="C87" s="271" t="s">
        <v>923</v>
      </c>
      <c r="D87" s="258" t="s">
        <v>404</v>
      </c>
      <c r="E87" s="259">
        <v>8</v>
      </c>
      <c r="F87" s="260"/>
      <c r="G87" s="261">
        <f>ROUND(E87*F87,2)</f>
        <v>0</v>
      </c>
      <c r="H87" s="260"/>
      <c r="I87" s="261">
        <f>ROUND(E87*H87,2)</f>
        <v>0</v>
      </c>
      <c r="J87" s="260"/>
      <c r="K87" s="261">
        <f>ROUND(E87*J87,2)</f>
        <v>0</v>
      </c>
      <c r="L87" s="261">
        <v>21</v>
      </c>
      <c r="M87" s="261">
        <f>G87*(1+L87/100)</f>
        <v>0</v>
      </c>
      <c r="N87" s="259">
        <v>3.6999999999999999E-4</v>
      </c>
      <c r="O87" s="259">
        <f>ROUND(E87*N87,2)</f>
        <v>0</v>
      </c>
      <c r="P87" s="259">
        <v>0</v>
      </c>
      <c r="Q87" s="259">
        <f>ROUND(E87*P87,2)</f>
        <v>0</v>
      </c>
      <c r="R87" s="261"/>
      <c r="S87" s="261" t="s">
        <v>267</v>
      </c>
      <c r="T87" s="262" t="s">
        <v>206</v>
      </c>
      <c r="U87" s="223">
        <v>0</v>
      </c>
      <c r="V87" s="223">
        <f>ROUND(E87*U87,2)</f>
        <v>0</v>
      </c>
      <c r="W87" s="223"/>
      <c r="X87" s="223" t="s">
        <v>467</v>
      </c>
      <c r="Y87" s="223" t="s">
        <v>208</v>
      </c>
      <c r="Z87" s="212"/>
      <c r="AA87" s="212"/>
      <c r="AB87" s="212"/>
      <c r="AC87" s="212"/>
      <c r="AD87" s="212"/>
      <c r="AE87" s="212"/>
      <c r="AF87" s="212"/>
      <c r="AG87" s="212" t="s">
        <v>795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6">
        <v>62</v>
      </c>
      <c r="B88" s="257" t="s">
        <v>924</v>
      </c>
      <c r="C88" s="271" t="s">
        <v>925</v>
      </c>
      <c r="D88" s="258" t="s">
        <v>823</v>
      </c>
      <c r="E88" s="259">
        <v>1</v>
      </c>
      <c r="F88" s="260"/>
      <c r="G88" s="261">
        <f>ROUND(E88*F88,2)</f>
        <v>0</v>
      </c>
      <c r="H88" s="260"/>
      <c r="I88" s="261">
        <f>ROUND(E88*H88,2)</f>
        <v>0</v>
      </c>
      <c r="J88" s="260"/>
      <c r="K88" s="261">
        <f>ROUND(E88*J88,2)</f>
        <v>0</v>
      </c>
      <c r="L88" s="261">
        <v>21</v>
      </c>
      <c r="M88" s="261">
        <f>G88*(1+L88/100)</f>
        <v>0</v>
      </c>
      <c r="N88" s="259">
        <v>1.09E-2</v>
      </c>
      <c r="O88" s="259">
        <f>ROUND(E88*N88,2)</f>
        <v>0.01</v>
      </c>
      <c r="P88" s="259">
        <v>0</v>
      </c>
      <c r="Q88" s="259">
        <f>ROUND(E88*P88,2)</f>
        <v>0</v>
      </c>
      <c r="R88" s="261"/>
      <c r="S88" s="261" t="s">
        <v>267</v>
      </c>
      <c r="T88" s="262" t="s">
        <v>206</v>
      </c>
      <c r="U88" s="223">
        <v>0</v>
      </c>
      <c r="V88" s="223">
        <f>ROUND(E88*U88,2)</f>
        <v>0</v>
      </c>
      <c r="W88" s="223"/>
      <c r="X88" s="223" t="s">
        <v>223</v>
      </c>
      <c r="Y88" s="223" t="s">
        <v>208</v>
      </c>
      <c r="Z88" s="212"/>
      <c r="AA88" s="212"/>
      <c r="AB88" s="212"/>
      <c r="AC88" s="212"/>
      <c r="AD88" s="212"/>
      <c r="AE88" s="212"/>
      <c r="AF88" s="212"/>
      <c r="AG88" s="212" t="s">
        <v>805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6">
        <v>63</v>
      </c>
      <c r="B89" s="257" t="s">
        <v>926</v>
      </c>
      <c r="C89" s="271" t="s">
        <v>927</v>
      </c>
      <c r="D89" s="258" t="s">
        <v>404</v>
      </c>
      <c r="E89" s="259">
        <v>2</v>
      </c>
      <c r="F89" s="260"/>
      <c r="G89" s="261">
        <f>ROUND(E89*F89,2)</f>
        <v>0</v>
      </c>
      <c r="H89" s="260"/>
      <c r="I89" s="261">
        <f>ROUND(E89*H89,2)</f>
        <v>0</v>
      </c>
      <c r="J89" s="260"/>
      <c r="K89" s="261">
        <f>ROUND(E89*J89,2)</f>
        <v>0</v>
      </c>
      <c r="L89" s="261">
        <v>21</v>
      </c>
      <c r="M89" s="261">
        <f>G89*(1+L89/100)</f>
        <v>0</v>
      </c>
      <c r="N89" s="259">
        <v>1.5200000000000001E-3</v>
      </c>
      <c r="O89" s="259">
        <f>ROUND(E89*N89,2)</f>
        <v>0</v>
      </c>
      <c r="P89" s="259">
        <v>0</v>
      </c>
      <c r="Q89" s="259">
        <f>ROUND(E89*P89,2)</f>
        <v>0</v>
      </c>
      <c r="R89" s="261"/>
      <c r="S89" s="261" t="s">
        <v>267</v>
      </c>
      <c r="T89" s="262" t="s">
        <v>206</v>
      </c>
      <c r="U89" s="223">
        <v>0</v>
      </c>
      <c r="V89" s="223">
        <f>ROUND(E89*U89,2)</f>
        <v>0</v>
      </c>
      <c r="W89" s="223"/>
      <c r="X89" s="223" t="s">
        <v>223</v>
      </c>
      <c r="Y89" s="223" t="s">
        <v>208</v>
      </c>
      <c r="Z89" s="212"/>
      <c r="AA89" s="212"/>
      <c r="AB89" s="212"/>
      <c r="AC89" s="212"/>
      <c r="AD89" s="212"/>
      <c r="AE89" s="212"/>
      <c r="AF89" s="212"/>
      <c r="AG89" s="212" t="s">
        <v>805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6">
        <v>64</v>
      </c>
      <c r="B90" s="257" t="s">
        <v>928</v>
      </c>
      <c r="C90" s="271" t="s">
        <v>929</v>
      </c>
      <c r="D90" s="258" t="s">
        <v>823</v>
      </c>
      <c r="E90" s="259">
        <v>2</v>
      </c>
      <c r="F90" s="260"/>
      <c r="G90" s="261">
        <f>ROUND(E90*F90,2)</f>
        <v>0</v>
      </c>
      <c r="H90" s="260"/>
      <c r="I90" s="261">
        <f>ROUND(E90*H90,2)</f>
        <v>0</v>
      </c>
      <c r="J90" s="260"/>
      <c r="K90" s="261">
        <f>ROUND(E90*J90,2)</f>
        <v>0</v>
      </c>
      <c r="L90" s="261">
        <v>21</v>
      </c>
      <c r="M90" s="261">
        <f>G90*(1+L90/100)</f>
        <v>0</v>
      </c>
      <c r="N90" s="259">
        <v>6.2E-4</v>
      </c>
      <c r="O90" s="259">
        <f>ROUND(E90*N90,2)</f>
        <v>0</v>
      </c>
      <c r="P90" s="259">
        <v>0</v>
      </c>
      <c r="Q90" s="259">
        <f>ROUND(E90*P90,2)</f>
        <v>0</v>
      </c>
      <c r="R90" s="261"/>
      <c r="S90" s="261" t="s">
        <v>267</v>
      </c>
      <c r="T90" s="262" t="s">
        <v>206</v>
      </c>
      <c r="U90" s="223">
        <v>0</v>
      </c>
      <c r="V90" s="223">
        <f>ROUND(E90*U90,2)</f>
        <v>0</v>
      </c>
      <c r="W90" s="223"/>
      <c r="X90" s="223" t="s">
        <v>223</v>
      </c>
      <c r="Y90" s="223" t="s">
        <v>208</v>
      </c>
      <c r="Z90" s="212"/>
      <c r="AA90" s="212"/>
      <c r="AB90" s="212"/>
      <c r="AC90" s="212"/>
      <c r="AD90" s="212"/>
      <c r="AE90" s="212"/>
      <c r="AF90" s="212"/>
      <c r="AG90" s="212" t="s">
        <v>805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6">
        <v>65</v>
      </c>
      <c r="B91" s="257" t="s">
        <v>930</v>
      </c>
      <c r="C91" s="271" t="s">
        <v>931</v>
      </c>
      <c r="D91" s="258" t="s">
        <v>404</v>
      </c>
      <c r="E91" s="259">
        <v>2</v>
      </c>
      <c r="F91" s="260"/>
      <c r="G91" s="261">
        <f>ROUND(E91*F91,2)</f>
        <v>0</v>
      </c>
      <c r="H91" s="260"/>
      <c r="I91" s="261">
        <f>ROUND(E91*H91,2)</f>
        <v>0</v>
      </c>
      <c r="J91" s="260"/>
      <c r="K91" s="261">
        <f>ROUND(E91*J91,2)</f>
        <v>0</v>
      </c>
      <c r="L91" s="261">
        <v>21</v>
      </c>
      <c r="M91" s="261">
        <f>G91*(1+L91/100)</f>
        <v>0</v>
      </c>
      <c r="N91" s="259">
        <v>1.2999999999999999E-4</v>
      </c>
      <c r="O91" s="259">
        <f>ROUND(E91*N91,2)</f>
        <v>0</v>
      </c>
      <c r="P91" s="259">
        <v>0</v>
      </c>
      <c r="Q91" s="259">
        <f>ROUND(E91*P91,2)</f>
        <v>0</v>
      </c>
      <c r="R91" s="261"/>
      <c r="S91" s="261" t="s">
        <v>267</v>
      </c>
      <c r="T91" s="262" t="s">
        <v>206</v>
      </c>
      <c r="U91" s="223">
        <v>0</v>
      </c>
      <c r="V91" s="223">
        <f>ROUND(E91*U91,2)</f>
        <v>0</v>
      </c>
      <c r="W91" s="223"/>
      <c r="X91" s="223" t="s">
        <v>223</v>
      </c>
      <c r="Y91" s="223" t="s">
        <v>208</v>
      </c>
      <c r="Z91" s="212"/>
      <c r="AA91" s="212"/>
      <c r="AB91" s="212"/>
      <c r="AC91" s="212"/>
      <c r="AD91" s="212"/>
      <c r="AE91" s="212"/>
      <c r="AF91" s="212"/>
      <c r="AG91" s="212" t="s">
        <v>805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6">
        <v>66</v>
      </c>
      <c r="B92" s="257" t="s">
        <v>932</v>
      </c>
      <c r="C92" s="271" t="s">
        <v>933</v>
      </c>
      <c r="D92" s="258" t="s">
        <v>823</v>
      </c>
      <c r="E92" s="259">
        <v>2</v>
      </c>
      <c r="F92" s="260"/>
      <c r="G92" s="261">
        <f>ROUND(E92*F92,2)</f>
        <v>0</v>
      </c>
      <c r="H92" s="260"/>
      <c r="I92" s="261">
        <f>ROUND(E92*H92,2)</f>
        <v>0</v>
      </c>
      <c r="J92" s="260"/>
      <c r="K92" s="261">
        <f>ROUND(E92*J92,2)</f>
        <v>0</v>
      </c>
      <c r="L92" s="261">
        <v>21</v>
      </c>
      <c r="M92" s="261">
        <f>G92*(1+L92/100)</f>
        <v>0</v>
      </c>
      <c r="N92" s="259">
        <v>4.4999999999999999E-4</v>
      </c>
      <c r="O92" s="259">
        <f>ROUND(E92*N92,2)</f>
        <v>0</v>
      </c>
      <c r="P92" s="259">
        <v>0</v>
      </c>
      <c r="Q92" s="259">
        <f>ROUND(E92*P92,2)</f>
        <v>0</v>
      </c>
      <c r="R92" s="261"/>
      <c r="S92" s="261" t="s">
        <v>267</v>
      </c>
      <c r="T92" s="262" t="s">
        <v>206</v>
      </c>
      <c r="U92" s="223">
        <v>0</v>
      </c>
      <c r="V92" s="223">
        <f>ROUND(E92*U92,2)</f>
        <v>0</v>
      </c>
      <c r="W92" s="223"/>
      <c r="X92" s="223" t="s">
        <v>223</v>
      </c>
      <c r="Y92" s="223" t="s">
        <v>208</v>
      </c>
      <c r="Z92" s="212"/>
      <c r="AA92" s="212"/>
      <c r="AB92" s="212"/>
      <c r="AC92" s="212"/>
      <c r="AD92" s="212"/>
      <c r="AE92" s="212"/>
      <c r="AF92" s="212"/>
      <c r="AG92" s="212" t="s">
        <v>805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6">
        <v>67</v>
      </c>
      <c r="B93" s="257" t="s">
        <v>934</v>
      </c>
      <c r="C93" s="271" t="s">
        <v>935</v>
      </c>
      <c r="D93" s="258" t="s">
        <v>404</v>
      </c>
      <c r="E93" s="259">
        <v>2</v>
      </c>
      <c r="F93" s="260"/>
      <c r="G93" s="261">
        <f>ROUND(E93*F93,2)</f>
        <v>0</v>
      </c>
      <c r="H93" s="260"/>
      <c r="I93" s="261">
        <f>ROUND(E93*H93,2)</f>
        <v>0</v>
      </c>
      <c r="J93" s="260"/>
      <c r="K93" s="261">
        <f>ROUND(E93*J93,2)</f>
        <v>0</v>
      </c>
      <c r="L93" s="261">
        <v>21</v>
      </c>
      <c r="M93" s="261">
        <f>G93*(1+L93/100)</f>
        <v>0</v>
      </c>
      <c r="N93" s="259">
        <v>1.2999999999999999E-2</v>
      </c>
      <c r="O93" s="259">
        <f>ROUND(E93*N93,2)</f>
        <v>0.03</v>
      </c>
      <c r="P93" s="259">
        <v>0</v>
      </c>
      <c r="Q93" s="259">
        <f>ROUND(E93*P93,2)</f>
        <v>0</v>
      </c>
      <c r="R93" s="261"/>
      <c r="S93" s="261" t="s">
        <v>267</v>
      </c>
      <c r="T93" s="262" t="s">
        <v>206</v>
      </c>
      <c r="U93" s="223">
        <v>0</v>
      </c>
      <c r="V93" s="223">
        <f>ROUND(E93*U93,2)</f>
        <v>0</v>
      </c>
      <c r="W93" s="223"/>
      <c r="X93" s="223" t="s">
        <v>467</v>
      </c>
      <c r="Y93" s="223" t="s">
        <v>208</v>
      </c>
      <c r="Z93" s="212"/>
      <c r="AA93" s="212"/>
      <c r="AB93" s="212"/>
      <c r="AC93" s="212"/>
      <c r="AD93" s="212"/>
      <c r="AE93" s="212"/>
      <c r="AF93" s="212"/>
      <c r="AG93" s="212" t="s">
        <v>795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6">
        <v>68</v>
      </c>
      <c r="B94" s="257" t="s">
        <v>936</v>
      </c>
      <c r="C94" s="271" t="s">
        <v>937</v>
      </c>
      <c r="D94" s="258" t="s">
        <v>404</v>
      </c>
      <c r="E94" s="259">
        <v>2</v>
      </c>
      <c r="F94" s="260"/>
      <c r="G94" s="261">
        <f>ROUND(E94*F94,2)</f>
        <v>0</v>
      </c>
      <c r="H94" s="260"/>
      <c r="I94" s="261">
        <f>ROUND(E94*H94,2)</f>
        <v>0</v>
      </c>
      <c r="J94" s="260"/>
      <c r="K94" s="261">
        <f>ROUND(E94*J94,2)</f>
        <v>0</v>
      </c>
      <c r="L94" s="261">
        <v>21</v>
      </c>
      <c r="M94" s="261">
        <f>G94*(1+L94/100)</f>
        <v>0</v>
      </c>
      <c r="N94" s="259">
        <v>3.3E-4</v>
      </c>
      <c r="O94" s="259">
        <f>ROUND(E94*N94,2)</f>
        <v>0</v>
      </c>
      <c r="P94" s="259">
        <v>0</v>
      </c>
      <c r="Q94" s="259">
        <f>ROUND(E94*P94,2)</f>
        <v>0</v>
      </c>
      <c r="R94" s="261"/>
      <c r="S94" s="261" t="s">
        <v>267</v>
      </c>
      <c r="T94" s="262" t="s">
        <v>206</v>
      </c>
      <c r="U94" s="223">
        <v>0</v>
      </c>
      <c r="V94" s="223">
        <f>ROUND(E94*U94,2)</f>
        <v>0</v>
      </c>
      <c r="W94" s="223"/>
      <c r="X94" s="223" t="s">
        <v>223</v>
      </c>
      <c r="Y94" s="223" t="s">
        <v>208</v>
      </c>
      <c r="Z94" s="212"/>
      <c r="AA94" s="212"/>
      <c r="AB94" s="212"/>
      <c r="AC94" s="212"/>
      <c r="AD94" s="212"/>
      <c r="AE94" s="212"/>
      <c r="AF94" s="212"/>
      <c r="AG94" s="212" t="s">
        <v>805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6">
        <v>69</v>
      </c>
      <c r="B95" s="257" t="s">
        <v>938</v>
      </c>
      <c r="C95" s="271" t="s">
        <v>939</v>
      </c>
      <c r="D95" s="258" t="s">
        <v>404</v>
      </c>
      <c r="E95" s="259">
        <v>2</v>
      </c>
      <c r="F95" s="260"/>
      <c r="G95" s="261">
        <f>ROUND(E95*F95,2)</f>
        <v>0</v>
      </c>
      <c r="H95" s="260"/>
      <c r="I95" s="261">
        <f>ROUND(E95*H95,2)</f>
        <v>0</v>
      </c>
      <c r="J95" s="260"/>
      <c r="K95" s="261">
        <f>ROUND(E95*J95,2)</f>
        <v>0</v>
      </c>
      <c r="L95" s="261">
        <v>21</v>
      </c>
      <c r="M95" s="261">
        <f>G95*(1+L95/100)</f>
        <v>0</v>
      </c>
      <c r="N95" s="259">
        <v>1.0999999999999999E-2</v>
      </c>
      <c r="O95" s="259">
        <f>ROUND(E95*N95,2)</f>
        <v>0.02</v>
      </c>
      <c r="P95" s="259">
        <v>0</v>
      </c>
      <c r="Q95" s="259">
        <f>ROUND(E95*P95,2)</f>
        <v>0</v>
      </c>
      <c r="R95" s="261"/>
      <c r="S95" s="261" t="s">
        <v>267</v>
      </c>
      <c r="T95" s="262" t="s">
        <v>206</v>
      </c>
      <c r="U95" s="223">
        <v>0</v>
      </c>
      <c r="V95" s="223">
        <f>ROUND(E95*U95,2)</f>
        <v>0</v>
      </c>
      <c r="W95" s="223"/>
      <c r="X95" s="223" t="s">
        <v>467</v>
      </c>
      <c r="Y95" s="223" t="s">
        <v>208</v>
      </c>
      <c r="Z95" s="212"/>
      <c r="AA95" s="212"/>
      <c r="AB95" s="212"/>
      <c r="AC95" s="212"/>
      <c r="AD95" s="212"/>
      <c r="AE95" s="212"/>
      <c r="AF95" s="212"/>
      <c r="AG95" s="212" t="s">
        <v>795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6">
        <v>70</v>
      </c>
      <c r="B96" s="257" t="s">
        <v>940</v>
      </c>
      <c r="C96" s="271" t="s">
        <v>941</v>
      </c>
      <c r="D96" s="258" t="s">
        <v>404</v>
      </c>
      <c r="E96" s="259">
        <v>4</v>
      </c>
      <c r="F96" s="260"/>
      <c r="G96" s="261">
        <f>ROUND(E96*F96,2)</f>
        <v>0</v>
      </c>
      <c r="H96" s="260"/>
      <c r="I96" s="261">
        <f>ROUND(E96*H96,2)</f>
        <v>0</v>
      </c>
      <c r="J96" s="260"/>
      <c r="K96" s="261">
        <f>ROUND(E96*J96,2)</f>
        <v>0</v>
      </c>
      <c r="L96" s="261">
        <v>21</v>
      </c>
      <c r="M96" s="261">
        <f>G96*(1+L96/100)</f>
        <v>0</v>
      </c>
      <c r="N96" s="259">
        <v>2.3000000000000001E-4</v>
      </c>
      <c r="O96" s="259">
        <f>ROUND(E96*N96,2)</f>
        <v>0</v>
      </c>
      <c r="P96" s="259">
        <v>0</v>
      </c>
      <c r="Q96" s="259">
        <f>ROUND(E96*P96,2)</f>
        <v>0</v>
      </c>
      <c r="R96" s="261"/>
      <c r="S96" s="261" t="s">
        <v>267</v>
      </c>
      <c r="T96" s="262" t="s">
        <v>206</v>
      </c>
      <c r="U96" s="223">
        <v>0</v>
      </c>
      <c r="V96" s="223">
        <f>ROUND(E96*U96,2)</f>
        <v>0</v>
      </c>
      <c r="W96" s="223"/>
      <c r="X96" s="223" t="s">
        <v>467</v>
      </c>
      <c r="Y96" s="223" t="s">
        <v>208</v>
      </c>
      <c r="Z96" s="212"/>
      <c r="AA96" s="212"/>
      <c r="AB96" s="212"/>
      <c r="AC96" s="212"/>
      <c r="AD96" s="212"/>
      <c r="AE96" s="212"/>
      <c r="AF96" s="212"/>
      <c r="AG96" s="212" t="s">
        <v>795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6">
        <v>71</v>
      </c>
      <c r="B97" s="257" t="s">
        <v>942</v>
      </c>
      <c r="C97" s="271" t="s">
        <v>943</v>
      </c>
      <c r="D97" s="258" t="s">
        <v>823</v>
      </c>
      <c r="E97" s="259">
        <v>1</v>
      </c>
      <c r="F97" s="260"/>
      <c r="G97" s="261">
        <f>ROUND(E97*F97,2)</f>
        <v>0</v>
      </c>
      <c r="H97" s="260"/>
      <c r="I97" s="261">
        <f>ROUND(E97*H97,2)</f>
        <v>0</v>
      </c>
      <c r="J97" s="260"/>
      <c r="K97" s="261">
        <f>ROUND(E97*J97,2)</f>
        <v>0</v>
      </c>
      <c r="L97" s="261">
        <v>21</v>
      </c>
      <c r="M97" s="261">
        <f>G97*(1+L97/100)</f>
        <v>0</v>
      </c>
      <c r="N97" s="259">
        <v>0</v>
      </c>
      <c r="O97" s="259">
        <f>ROUND(E97*N97,2)</f>
        <v>0</v>
      </c>
      <c r="P97" s="259">
        <v>0</v>
      </c>
      <c r="Q97" s="259">
        <f>ROUND(E97*P97,2)</f>
        <v>0</v>
      </c>
      <c r="R97" s="261"/>
      <c r="S97" s="261" t="s">
        <v>267</v>
      </c>
      <c r="T97" s="262" t="s">
        <v>206</v>
      </c>
      <c r="U97" s="223">
        <v>0</v>
      </c>
      <c r="V97" s="223">
        <f>ROUND(E97*U97,2)</f>
        <v>0</v>
      </c>
      <c r="W97" s="223"/>
      <c r="X97" s="223" t="s">
        <v>223</v>
      </c>
      <c r="Y97" s="223" t="s">
        <v>208</v>
      </c>
      <c r="Z97" s="212"/>
      <c r="AA97" s="212"/>
      <c r="AB97" s="212"/>
      <c r="AC97" s="212"/>
      <c r="AD97" s="212"/>
      <c r="AE97" s="212"/>
      <c r="AF97" s="212"/>
      <c r="AG97" s="212" t="s">
        <v>805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6">
        <v>72</v>
      </c>
      <c r="B98" s="257" t="s">
        <v>944</v>
      </c>
      <c r="C98" s="271" t="s">
        <v>945</v>
      </c>
      <c r="D98" s="258" t="s">
        <v>823</v>
      </c>
      <c r="E98" s="259">
        <v>1</v>
      </c>
      <c r="F98" s="260"/>
      <c r="G98" s="261">
        <f>ROUND(E98*F98,2)</f>
        <v>0</v>
      </c>
      <c r="H98" s="260"/>
      <c r="I98" s="261">
        <f>ROUND(E98*H98,2)</f>
        <v>0</v>
      </c>
      <c r="J98" s="260"/>
      <c r="K98" s="261">
        <f>ROUND(E98*J98,2)</f>
        <v>0</v>
      </c>
      <c r="L98" s="261">
        <v>21</v>
      </c>
      <c r="M98" s="261">
        <f>G98*(1+L98/100)</f>
        <v>0</v>
      </c>
      <c r="N98" s="259">
        <v>6.0000000000000002E-5</v>
      </c>
      <c r="O98" s="259">
        <f>ROUND(E98*N98,2)</f>
        <v>0</v>
      </c>
      <c r="P98" s="259">
        <v>0</v>
      </c>
      <c r="Q98" s="259">
        <f>ROUND(E98*P98,2)</f>
        <v>0</v>
      </c>
      <c r="R98" s="261"/>
      <c r="S98" s="261" t="s">
        <v>267</v>
      </c>
      <c r="T98" s="262" t="s">
        <v>206</v>
      </c>
      <c r="U98" s="223">
        <v>0</v>
      </c>
      <c r="V98" s="223">
        <f>ROUND(E98*U98,2)</f>
        <v>0</v>
      </c>
      <c r="W98" s="223"/>
      <c r="X98" s="223" t="s">
        <v>223</v>
      </c>
      <c r="Y98" s="223" t="s">
        <v>208</v>
      </c>
      <c r="Z98" s="212"/>
      <c r="AA98" s="212"/>
      <c r="AB98" s="212"/>
      <c r="AC98" s="212"/>
      <c r="AD98" s="212"/>
      <c r="AE98" s="212"/>
      <c r="AF98" s="212"/>
      <c r="AG98" s="212" t="s">
        <v>805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6">
        <v>73</v>
      </c>
      <c r="B99" s="257" t="s">
        <v>946</v>
      </c>
      <c r="C99" s="271" t="s">
        <v>947</v>
      </c>
      <c r="D99" s="258" t="s">
        <v>404</v>
      </c>
      <c r="E99" s="259">
        <v>1</v>
      </c>
      <c r="F99" s="260"/>
      <c r="G99" s="261">
        <f>ROUND(E99*F99,2)</f>
        <v>0</v>
      </c>
      <c r="H99" s="260"/>
      <c r="I99" s="261">
        <f>ROUND(E99*H99,2)</f>
        <v>0</v>
      </c>
      <c r="J99" s="260"/>
      <c r="K99" s="261">
        <f>ROUND(E99*J99,2)</f>
        <v>0</v>
      </c>
      <c r="L99" s="261">
        <v>21</v>
      </c>
      <c r="M99" s="261">
        <f>G99*(1+L99/100)</f>
        <v>0</v>
      </c>
      <c r="N99" s="259">
        <v>2.3000000000000001E-4</v>
      </c>
      <c r="O99" s="259">
        <f>ROUND(E99*N99,2)</f>
        <v>0</v>
      </c>
      <c r="P99" s="259">
        <v>0</v>
      </c>
      <c r="Q99" s="259">
        <f>ROUND(E99*P99,2)</f>
        <v>0</v>
      </c>
      <c r="R99" s="261"/>
      <c r="S99" s="261" t="s">
        <v>267</v>
      </c>
      <c r="T99" s="262" t="s">
        <v>206</v>
      </c>
      <c r="U99" s="223">
        <v>0</v>
      </c>
      <c r="V99" s="223">
        <f>ROUND(E99*U99,2)</f>
        <v>0</v>
      </c>
      <c r="W99" s="223"/>
      <c r="X99" s="223" t="s">
        <v>223</v>
      </c>
      <c r="Y99" s="223" t="s">
        <v>208</v>
      </c>
      <c r="Z99" s="212"/>
      <c r="AA99" s="212"/>
      <c r="AB99" s="212"/>
      <c r="AC99" s="212"/>
      <c r="AD99" s="212"/>
      <c r="AE99" s="212"/>
      <c r="AF99" s="212"/>
      <c r="AG99" s="212" t="s">
        <v>805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26" t="s">
        <v>200</v>
      </c>
      <c r="B100" s="227" t="s">
        <v>135</v>
      </c>
      <c r="C100" s="241" t="s">
        <v>136</v>
      </c>
      <c r="D100" s="228"/>
      <c r="E100" s="229"/>
      <c r="F100" s="230"/>
      <c r="G100" s="230">
        <f>SUMIF(AG101:AG101,"&lt;&gt;NOR",G101:G101)</f>
        <v>0</v>
      </c>
      <c r="H100" s="230"/>
      <c r="I100" s="230">
        <f>SUM(I101:I101)</f>
        <v>0</v>
      </c>
      <c r="J100" s="230"/>
      <c r="K100" s="230">
        <f>SUM(K101:K101)</f>
        <v>0</v>
      </c>
      <c r="L100" s="230"/>
      <c r="M100" s="230">
        <f>SUM(M101:M101)</f>
        <v>0</v>
      </c>
      <c r="N100" s="229"/>
      <c r="O100" s="229">
        <f>SUM(O101:O101)</f>
        <v>0</v>
      </c>
      <c r="P100" s="229"/>
      <c r="Q100" s="229">
        <f>SUM(Q101:Q101)</f>
        <v>0</v>
      </c>
      <c r="R100" s="230"/>
      <c r="S100" s="230"/>
      <c r="T100" s="231"/>
      <c r="U100" s="225"/>
      <c r="V100" s="225">
        <f>SUM(V101:V101)</f>
        <v>0</v>
      </c>
      <c r="W100" s="225"/>
      <c r="X100" s="225"/>
      <c r="Y100" s="225"/>
      <c r="AG100" t="s">
        <v>201</v>
      </c>
    </row>
    <row r="101" spans="1:60" outlineLevel="1" x14ac:dyDescent="0.2">
      <c r="A101" s="256">
        <v>74</v>
      </c>
      <c r="B101" s="257" t="s">
        <v>948</v>
      </c>
      <c r="C101" s="271" t="s">
        <v>949</v>
      </c>
      <c r="D101" s="258" t="s">
        <v>263</v>
      </c>
      <c r="E101" s="259">
        <v>10</v>
      </c>
      <c r="F101" s="260"/>
      <c r="G101" s="261">
        <f>ROUND(E101*F101,2)</f>
        <v>0</v>
      </c>
      <c r="H101" s="260"/>
      <c r="I101" s="261">
        <f>ROUND(E101*H101,2)</f>
        <v>0</v>
      </c>
      <c r="J101" s="260"/>
      <c r="K101" s="261">
        <f>ROUND(E101*J101,2)</f>
        <v>0</v>
      </c>
      <c r="L101" s="261">
        <v>21</v>
      </c>
      <c r="M101" s="261">
        <f>G101*(1+L101/100)</f>
        <v>0</v>
      </c>
      <c r="N101" s="259">
        <v>4.0000000000000003E-5</v>
      </c>
      <c r="O101" s="259">
        <f>ROUND(E101*N101,2)</f>
        <v>0</v>
      </c>
      <c r="P101" s="259">
        <v>0</v>
      </c>
      <c r="Q101" s="259">
        <f>ROUND(E101*P101,2)</f>
        <v>0</v>
      </c>
      <c r="R101" s="261"/>
      <c r="S101" s="261" t="s">
        <v>267</v>
      </c>
      <c r="T101" s="262" t="s">
        <v>206</v>
      </c>
      <c r="U101" s="223">
        <v>0</v>
      </c>
      <c r="V101" s="223">
        <f>ROUND(E101*U101,2)</f>
        <v>0</v>
      </c>
      <c r="W101" s="223"/>
      <c r="X101" s="223" t="s">
        <v>223</v>
      </c>
      <c r="Y101" s="223" t="s">
        <v>208</v>
      </c>
      <c r="Z101" s="212"/>
      <c r="AA101" s="212"/>
      <c r="AB101" s="212"/>
      <c r="AC101" s="212"/>
      <c r="AD101" s="212"/>
      <c r="AE101" s="212"/>
      <c r="AF101" s="212"/>
      <c r="AG101" s="212" t="s">
        <v>805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6" t="s">
        <v>200</v>
      </c>
      <c r="B102" s="227" t="s">
        <v>117</v>
      </c>
      <c r="C102" s="241" t="s">
        <v>118</v>
      </c>
      <c r="D102" s="228"/>
      <c r="E102" s="229"/>
      <c r="F102" s="230"/>
      <c r="G102" s="230">
        <f>SUMIF(AG103:AG103,"&lt;&gt;NOR",G103:G103)</f>
        <v>0</v>
      </c>
      <c r="H102" s="230"/>
      <c r="I102" s="230">
        <f>SUM(I103:I103)</f>
        <v>0</v>
      </c>
      <c r="J102" s="230"/>
      <c r="K102" s="230">
        <f>SUM(K103:K103)</f>
        <v>0</v>
      </c>
      <c r="L102" s="230"/>
      <c r="M102" s="230">
        <f>SUM(M103:M103)</f>
        <v>0</v>
      </c>
      <c r="N102" s="229"/>
      <c r="O102" s="229">
        <f>SUM(O103:O103)</f>
        <v>0.15</v>
      </c>
      <c r="P102" s="229"/>
      <c r="Q102" s="229">
        <f>SUM(Q103:Q103)</f>
        <v>0</v>
      </c>
      <c r="R102" s="230"/>
      <c r="S102" s="230"/>
      <c r="T102" s="231"/>
      <c r="U102" s="225"/>
      <c r="V102" s="225">
        <f>SUM(V103:V103)</f>
        <v>0</v>
      </c>
      <c r="W102" s="225"/>
      <c r="X102" s="225"/>
      <c r="Y102" s="225"/>
      <c r="AG102" t="s">
        <v>201</v>
      </c>
    </row>
    <row r="103" spans="1:60" outlineLevel="1" x14ac:dyDescent="0.2">
      <c r="A103" s="256">
        <v>75</v>
      </c>
      <c r="B103" s="257" t="s">
        <v>950</v>
      </c>
      <c r="C103" s="271" t="s">
        <v>951</v>
      </c>
      <c r="D103" s="258" t="s">
        <v>480</v>
      </c>
      <c r="E103" s="259">
        <v>3</v>
      </c>
      <c r="F103" s="260"/>
      <c r="G103" s="261">
        <f>ROUND(E103*F103,2)</f>
        <v>0</v>
      </c>
      <c r="H103" s="260"/>
      <c r="I103" s="261">
        <f>ROUND(E103*H103,2)</f>
        <v>0</v>
      </c>
      <c r="J103" s="260"/>
      <c r="K103" s="261">
        <f>ROUND(E103*J103,2)</f>
        <v>0</v>
      </c>
      <c r="L103" s="261">
        <v>21</v>
      </c>
      <c r="M103" s="261">
        <f>G103*(1+L103/100)</f>
        <v>0</v>
      </c>
      <c r="N103" s="259">
        <v>5.024E-2</v>
      </c>
      <c r="O103" s="259">
        <f>ROUND(E103*N103,2)</f>
        <v>0.15</v>
      </c>
      <c r="P103" s="259">
        <v>0</v>
      </c>
      <c r="Q103" s="259">
        <f>ROUND(E103*P103,2)</f>
        <v>0</v>
      </c>
      <c r="R103" s="261"/>
      <c r="S103" s="261" t="s">
        <v>267</v>
      </c>
      <c r="T103" s="262" t="s">
        <v>206</v>
      </c>
      <c r="U103" s="223">
        <v>0</v>
      </c>
      <c r="V103" s="223">
        <f>ROUND(E103*U103,2)</f>
        <v>0</v>
      </c>
      <c r="W103" s="223"/>
      <c r="X103" s="223" t="s">
        <v>223</v>
      </c>
      <c r="Y103" s="223" t="s">
        <v>208</v>
      </c>
      <c r="Z103" s="212"/>
      <c r="AA103" s="212"/>
      <c r="AB103" s="212"/>
      <c r="AC103" s="212"/>
      <c r="AD103" s="212"/>
      <c r="AE103" s="212"/>
      <c r="AF103" s="212"/>
      <c r="AG103" s="212" t="s">
        <v>799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226" t="s">
        <v>200</v>
      </c>
      <c r="B104" s="227" t="s">
        <v>95</v>
      </c>
      <c r="C104" s="241" t="s">
        <v>96</v>
      </c>
      <c r="D104" s="228"/>
      <c r="E104" s="229"/>
      <c r="F104" s="230"/>
      <c r="G104" s="230">
        <f>SUMIF(AG105:AG107,"&lt;&gt;NOR",G105:G107)</f>
        <v>0</v>
      </c>
      <c r="H104" s="230"/>
      <c r="I104" s="230">
        <f>SUM(I105:I107)</f>
        <v>0</v>
      </c>
      <c r="J104" s="230"/>
      <c r="K104" s="230">
        <f>SUM(K105:K107)</f>
        <v>0</v>
      </c>
      <c r="L104" s="230"/>
      <c r="M104" s="230">
        <f>SUM(M105:M107)</f>
        <v>0</v>
      </c>
      <c r="N104" s="229"/>
      <c r="O104" s="229">
        <f>SUM(O105:O107)</f>
        <v>0.04</v>
      </c>
      <c r="P104" s="229"/>
      <c r="Q104" s="229">
        <f>SUM(Q105:Q107)</f>
        <v>0</v>
      </c>
      <c r="R104" s="230"/>
      <c r="S104" s="230"/>
      <c r="T104" s="231"/>
      <c r="U104" s="225"/>
      <c r="V104" s="225">
        <f>SUM(V105:V107)</f>
        <v>0</v>
      </c>
      <c r="W104" s="225"/>
      <c r="X104" s="225"/>
      <c r="Y104" s="225"/>
      <c r="AG104" t="s">
        <v>201</v>
      </c>
    </row>
    <row r="105" spans="1:60" outlineLevel="1" x14ac:dyDescent="0.2">
      <c r="A105" s="256">
        <v>76</v>
      </c>
      <c r="B105" s="257" t="s">
        <v>793</v>
      </c>
      <c r="C105" s="271" t="s">
        <v>25</v>
      </c>
      <c r="D105" s="258" t="s">
        <v>371</v>
      </c>
      <c r="E105" s="259">
        <v>40</v>
      </c>
      <c r="F105" s="260"/>
      <c r="G105" s="261">
        <f>ROUND(E105*F105,2)</f>
        <v>0</v>
      </c>
      <c r="H105" s="260"/>
      <c r="I105" s="261">
        <f>ROUND(E105*H105,2)</f>
        <v>0</v>
      </c>
      <c r="J105" s="260"/>
      <c r="K105" s="261">
        <f>ROUND(E105*J105,2)</f>
        <v>0</v>
      </c>
      <c r="L105" s="261">
        <v>21</v>
      </c>
      <c r="M105" s="261">
        <f>G105*(1+L105/100)</f>
        <v>0</v>
      </c>
      <c r="N105" s="259">
        <v>5.0000000000000001E-4</v>
      </c>
      <c r="O105" s="259">
        <f>ROUND(E105*N105,2)</f>
        <v>0.02</v>
      </c>
      <c r="P105" s="259">
        <v>0</v>
      </c>
      <c r="Q105" s="259">
        <f>ROUND(E105*P105,2)</f>
        <v>0</v>
      </c>
      <c r="R105" s="261"/>
      <c r="S105" s="261" t="s">
        <v>267</v>
      </c>
      <c r="T105" s="262" t="s">
        <v>206</v>
      </c>
      <c r="U105" s="223">
        <v>0</v>
      </c>
      <c r="V105" s="223">
        <f>ROUND(E105*U105,2)</f>
        <v>0</v>
      </c>
      <c r="W105" s="223"/>
      <c r="X105" s="223" t="s">
        <v>801</v>
      </c>
      <c r="Y105" s="223" t="s">
        <v>208</v>
      </c>
      <c r="Z105" s="212"/>
      <c r="AA105" s="212"/>
      <c r="AB105" s="212"/>
      <c r="AC105" s="212"/>
      <c r="AD105" s="212"/>
      <c r="AE105" s="212"/>
      <c r="AF105" s="212"/>
      <c r="AG105" s="212" t="s">
        <v>952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6">
        <v>77</v>
      </c>
      <c r="B106" s="257" t="s">
        <v>793</v>
      </c>
      <c r="C106" s="271" t="s">
        <v>24</v>
      </c>
      <c r="D106" s="258" t="s">
        <v>371</v>
      </c>
      <c r="E106" s="259">
        <v>40</v>
      </c>
      <c r="F106" s="260"/>
      <c r="G106" s="261">
        <f>ROUND(E106*F106,2)</f>
        <v>0</v>
      </c>
      <c r="H106" s="260"/>
      <c r="I106" s="261">
        <f>ROUND(E106*H106,2)</f>
        <v>0</v>
      </c>
      <c r="J106" s="260"/>
      <c r="K106" s="261">
        <f>ROUND(E106*J106,2)</f>
        <v>0</v>
      </c>
      <c r="L106" s="261">
        <v>21</v>
      </c>
      <c r="M106" s="261">
        <f>G106*(1+L106/100)</f>
        <v>0</v>
      </c>
      <c r="N106" s="259">
        <v>5.0000000000000001E-4</v>
      </c>
      <c r="O106" s="259">
        <f>ROUND(E106*N106,2)</f>
        <v>0.02</v>
      </c>
      <c r="P106" s="259">
        <v>0</v>
      </c>
      <c r="Q106" s="259">
        <f>ROUND(E106*P106,2)</f>
        <v>0</v>
      </c>
      <c r="R106" s="261"/>
      <c r="S106" s="261" t="s">
        <v>267</v>
      </c>
      <c r="T106" s="262" t="s">
        <v>206</v>
      </c>
      <c r="U106" s="223">
        <v>0</v>
      </c>
      <c r="V106" s="223">
        <f>ROUND(E106*U106,2)</f>
        <v>0</v>
      </c>
      <c r="W106" s="223"/>
      <c r="X106" s="223" t="s">
        <v>801</v>
      </c>
      <c r="Y106" s="223" t="s">
        <v>208</v>
      </c>
      <c r="Z106" s="212"/>
      <c r="AA106" s="212"/>
      <c r="AB106" s="212"/>
      <c r="AC106" s="212"/>
      <c r="AD106" s="212"/>
      <c r="AE106" s="212"/>
      <c r="AF106" s="212"/>
      <c r="AG106" s="212" t="s">
        <v>952</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3">
        <v>78</v>
      </c>
      <c r="B107" s="234" t="s">
        <v>953</v>
      </c>
      <c r="C107" s="242" t="s">
        <v>954</v>
      </c>
      <c r="D107" s="235" t="s">
        <v>823</v>
      </c>
      <c r="E107" s="236">
        <v>1</v>
      </c>
      <c r="F107" s="237"/>
      <c r="G107" s="238">
        <f>ROUND(E107*F107,2)</f>
        <v>0</v>
      </c>
      <c r="H107" s="237"/>
      <c r="I107" s="238">
        <f>ROUND(E107*H107,2)</f>
        <v>0</v>
      </c>
      <c r="J107" s="237"/>
      <c r="K107" s="238">
        <f>ROUND(E107*J107,2)</f>
        <v>0</v>
      </c>
      <c r="L107" s="238">
        <v>21</v>
      </c>
      <c r="M107" s="238">
        <f>G107*(1+L107/100)</f>
        <v>0</v>
      </c>
      <c r="N107" s="236">
        <v>0</v>
      </c>
      <c r="O107" s="236">
        <f>ROUND(E107*N107,2)</f>
        <v>0</v>
      </c>
      <c r="P107" s="236">
        <v>0</v>
      </c>
      <c r="Q107" s="236">
        <f>ROUND(E107*P107,2)</f>
        <v>0</v>
      </c>
      <c r="R107" s="238"/>
      <c r="S107" s="238" t="s">
        <v>267</v>
      </c>
      <c r="T107" s="239" t="s">
        <v>206</v>
      </c>
      <c r="U107" s="223">
        <v>0</v>
      </c>
      <c r="V107" s="223">
        <f>ROUND(E107*U107,2)</f>
        <v>0</v>
      </c>
      <c r="W107" s="223"/>
      <c r="X107" s="223" t="s">
        <v>223</v>
      </c>
      <c r="Y107" s="223" t="s">
        <v>208</v>
      </c>
      <c r="Z107" s="212"/>
      <c r="AA107" s="212"/>
      <c r="AB107" s="212"/>
      <c r="AC107" s="212"/>
      <c r="AD107" s="212"/>
      <c r="AE107" s="212"/>
      <c r="AF107" s="212"/>
      <c r="AG107" s="212" t="s">
        <v>224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
      <c r="A108" s="3"/>
      <c r="B108" s="4"/>
      <c r="C108" s="244"/>
      <c r="D108" s="6"/>
      <c r="E108" s="3"/>
      <c r="F108" s="3"/>
      <c r="G108" s="3"/>
      <c r="H108" s="3"/>
      <c r="I108" s="3"/>
      <c r="J108" s="3"/>
      <c r="K108" s="3"/>
      <c r="L108" s="3"/>
      <c r="M108" s="3"/>
      <c r="N108" s="3"/>
      <c r="O108" s="3"/>
      <c r="P108" s="3"/>
      <c r="Q108" s="3"/>
      <c r="R108" s="3"/>
      <c r="S108" s="3"/>
      <c r="T108" s="3"/>
      <c r="U108" s="3"/>
      <c r="V108" s="3"/>
      <c r="W108" s="3"/>
      <c r="X108" s="3"/>
      <c r="Y108" s="3"/>
      <c r="AE108">
        <v>12</v>
      </c>
      <c r="AF108">
        <v>21</v>
      </c>
      <c r="AG108" t="s">
        <v>186</v>
      </c>
    </row>
    <row r="109" spans="1:60" x14ac:dyDescent="0.2">
      <c r="A109" s="215"/>
      <c r="B109" s="216" t="s">
        <v>29</v>
      </c>
      <c r="C109" s="245"/>
      <c r="D109" s="217"/>
      <c r="E109" s="218"/>
      <c r="F109" s="218"/>
      <c r="G109" s="232">
        <f>G8+G13+G33+G68+G100+G102+G104</f>
        <v>0</v>
      </c>
      <c r="H109" s="3"/>
      <c r="I109" s="3"/>
      <c r="J109" s="3"/>
      <c r="K109" s="3"/>
      <c r="L109" s="3"/>
      <c r="M109" s="3"/>
      <c r="N109" s="3"/>
      <c r="O109" s="3"/>
      <c r="P109" s="3"/>
      <c r="Q109" s="3"/>
      <c r="R109" s="3"/>
      <c r="S109" s="3"/>
      <c r="T109" s="3"/>
      <c r="U109" s="3"/>
      <c r="V109" s="3"/>
      <c r="W109" s="3"/>
      <c r="X109" s="3"/>
      <c r="Y109" s="3"/>
      <c r="AE109">
        <f>SUMIF(L7:L107,AE108,G7:G107)</f>
        <v>0</v>
      </c>
      <c r="AF109">
        <f>SUMIF(L7:L107,AF108,G7:G107)</f>
        <v>0</v>
      </c>
      <c r="AG109" t="s">
        <v>215</v>
      </c>
    </row>
    <row r="110" spans="1:60" x14ac:dyDescent="0.2">
      <c r="C110" s="246"/>
      <c r="D110" s="10"/>
      <c r="AG110" t="s">
        <v>216</v>
      </c>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F9EoyEn7l8GwUvVrHVuU4enzHqwJ9nf1Sevnsc6OSrx7HCrF+HIBmyvpeQcNsIavjRc/IAUxrNCRqCM3ZAaXw==" saltValue="l32M2I+lGGPG8qSPt4YRg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5376D-86F0-469A-8CD3-EFA2DE44DE2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217</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49</v>
      </c>
      <c r="C3" s="201" t="s">
        <v>50</v>
      </c>
      <c r="D3" s="199"/>
      <c r="E3" s="199"/>
      <c r="F3" s="199"/>
      <c r="G3" s="200"/>
      <c r="AC3" s="176" t="s">
        <v>173</v>
      </c>
      <c r="AG3" t="s">
        <v>176</v>
      </c>
    </row>
    <row r="4" spans="1:60" ht="24.95" customHeight="1" x14ac:dyDescent="0.2">
      <c r="A4" s="202" t="s">
        <v>9</v>
      </c>
      <c r="B4" s="203" t="s">
        <v>55</v>
      </c>
      <c r="C4" s="204" t="s">
        <v>56</v>
      </c>
      <c r="D4" s="205"/>
      <c r="E4" s="205"/>
      <c r="F4" s="205"/>
      <c r="G4" s="206"/>
      <c r="AG4" t="s">
        <v>177</v>
      </c>
    </row>
    <row r="5" spans="1:60" x14ac:dyDescent="0.2">
      <c r="D5" s="10"/>
    </row>
    <row r="6" spans="1:60" ht="38.25" x14ac:dyDescent="0.2">
      <c r="A6" s="208" t="s">
        <v>178</v>
      </c>
      <c r="B6" s="210" t="s">
        <v>179</v>
      </c>
      <c r="C6" s="210" t="s">
        <v>180</v>
      </c>
      <c r="D6" s="209" t="s">
        <v>181</v>
      </c>
      <c r="E6" s="208" t="s">
        <v>182</v>
      </c>
      <c r="F6" s="207" t="s">
        <v>183</v>
      </c>
      <c r="G6" s="208" t="s">
        <v>29</v>
      </c>
      <c r="H6" s="211" t="s">
        <v>30</v>
      </c>
      <c r="I6" s="211" t="s">
        <v>184</v>
      </c>
      <c r="J6" s="211" t="s">
        <v>31</v>
      </c>
      <c r="K6" s="211" t="s">
        <v>185</v>
      </c>
      <c r="L6" s="211" t="s">
        <v>186</v>
      </c>
      <c r="M6" s="211" t="s">
        <v>187</v>
      </c>
      <c r="N6" s="211" t="s">
        <v>188</v>
      </c>
      <c r="O6" s="211" t="s">
        <v>189</v>
      </c>
      <c r="P6" s="211" t="s">
        <v>190</v>
      </c>
      <c r="Q6" s="211" t="s">
        <v>191</v>
      </c>
      <c r="R6" s="211" t="s">
        <v>192</v>
      </c>
      <c r="S6" s="211" t="s">
        <v>193</v>
      </c>
      <c r="T6" s="211" t="s">
        <v>194</v>
      </c>
      <c r="U6" s="211" t="s">
        <v>195</v>
      </c>
      <c r="V6" s="211" t="s">
        <v>196</v>
      </c>
      <c r="W6" s="211" t="s">
        <v>197</v>
      </c>
      <c r="X6" s="211" t="s">
        <v>198</v>
      </c>
      <c r="Y6" s="211" t="s">
        <v>199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200</v>
      </c>
      <c r="B8" s="227" t="s">
        <v>158</v>
      </c>
      <c r="C8" s="241" t="s">
        <v>159</v>
      </c>
      <c r="D8" s="228"/>
      <c r="E8" s="229"/>
      <c r="F8" s="230"/>
      <c r="G8" s="230">
        <f>SUMIF(AG9:AG47,"&lt;&gt;NOR",G9:G47)</f>
        <v>0</v>
      </c>
      <c r="H8" s="230"/>
      <c r="I8" s="230">
        <f>SUM(I9:I47)</f>
        <v>0</v>
      </c>
      <c r="J8" s="230"/>
      <c r="K8" s="230">
        <f>SUM(K9:K47)</f>
        <v>0</v>
      </c>
      <c r="L8" s="230"/>
      <c r="M8" s="230">
        <f>SUM(M9:M47)</f>
        <v>0</v>
      </c>
      <c r="N8" s="229"/>
      <c r="O8" s="229">
        <f>SUM(O9:O47)</f>
        <v>0.41000000000000003</v>
      </c>
      <c r="P8" s="229"/>
      <c r="Q8" s="229">
        <f>SUM(Q9:Q47)</f>
        <v>0.13</v>
      </c>
      <c r="R8" s="230"/>
      <c r="S8" s="230"/>
      <c r="T8" s="231"/>
      <c r="U8" s="225"/>
      <c r="V8" s="225">
        <f>SUM(V9:V47)</f>
        <v>0</v>
      </c>
      <c r="W8" s="225"/>
      <c r="X8" s="225"/>
      <c r="Y8" s="225"/>
      <c r="AG8" t="s">
        <v>201</v>
      </c>
    </row>
    <row r="9" spans="1:60" outlineLevel="1" x14ac:dyDescent="0.2">
      <c r="A9" s="256">
        <v>1</v>
      </c>
      <c r="B9" s="257" t="s">
        <v>955</v>
      </c>
      <c r="C9" s="271" t="s">
        <v>956</v>
      </c>
      <c r="D9" s="258" t="s">
        <v>404</v>
      </c>
      <c r="E9" s="259">
        <v>1</v>
      </c>
      <c r="F9" s="260"/>
      <c r="G9" s="261">
        <f>ROUND(E9*F9,2)</f>
        <v>0</v>
      </c>
      <c r="H9" s="260"/>
      <c r="I9" s="261">
        <f>ROUND(E9*H9,2)</f>
        <v>0</v>
      </c>
      <c r="J9" s="260"/>
      <c r="K9" s="261">
        <f>ROUND(E9*J9,2)</f>
        <v>0</v>
      </c>
      <c r="L9" s="261">
        <v>21</v>
      </c>
      <c r="M9" s="261">
        <f>G9*(1+L9/100)</f>
        <v>0</v>
      </c>
      <c r="N9" s="259">
        <v>0</v>
      </c>
      <c r="O9" s="259">
        <f>ROUND(E9*N9,2)</f>
        <v>0</v>
      </c>
      <c r="P9" s="259">
        <v>0</v>
      </c>
      <c r="Q9" s="259">
        <f>ROUND(E9*P9,2)</f>
        <v>0</v>
      </c>
      <c r="R9" s="261"/>
      <c r="S9" s="261" t="s">
        <v>267</v>
      </c>
      <c r="T9" s="262" t="s">
        <v>206</v>
      </c>
      <c r="U9" s="223">
        <v>0</v>
      </c>
      <c r="V9" s="223">
        <f>ROUND(E9*U9,2)</f>
        <v>0</v>
      </c>
      <c r="W9" s="223"/>
      <c r="X9" s="223" t="s">
        <v>223</v>
      </c>
      <c r="Y9" s="223" t="s">
        <v>208</v>
      </c>
      <c r="Z9" s="212"/>
      <c r="AA9" s="212"/>
      <c r="AB9" s="212"/>
      <c r="AC9" s="212"/>
      <c r="AD9" s="212"/>
      <c r="AE9" s="212"/>
      <c r="AF9" s="212"/>
      <c r="AG9" s="212" t="s">
        <v>957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6">
        <v>2</v>
      </c>
      <c r="B10" s="257" t="s">
        <v>958</v>
      </c>
      <c r="C10" s="271" t="s">
        <v>959</v>
      </c>
      <c r="D10" s="258" t="s">
        <v>404</v>
      </c>
      <c r="E10" s="259">
        <v>1</v>
      </c>
      <c r="F10" s="260"/>
      <c r="G10" s="261">
        <f>ROUND(E10*F10,2)</f>
        <v>0</v>
      </c>
      <c r="H10" s="260"/>
      <c r="I10" s="261">
        <f>ROUND(E10*H10,2)</f>
        <v>0</v>
      </c>
      <c r="J10" s="260"/>
      <c r="K10" s="261">
        <f>ROUND(E10*J10,2)</f>
        <v>0</v>
      </c>
      <c r="L10" s="261">
        <v>21</v>
      </c>
      <c r="M10" s="261">
        <f>G10*(1+L10/100)</f>
        <v>0</v>
      </c>
      <c r="N10" s="259">
        <v>0</v>
      </c>
      <c r="O10" s="259">
        <f>ROUND(E10*N10,2)</f>
        <v>0</v>
      </c>
      <c r="P10" s="259">
        <v>0</v>
      </c>
      <c r="Q10" s="259">
        <f>ROUND(E10*P10,2)</f>
        <v>0</v>
      </c>
      <c r="R10" s="261"/>
      <c r="S10" s="261" t="s">
        <v>267</v>
      </c>
      <c r="T10" s="262" t="s">
        <v>206</v>
      </c>
      <c r="U10" s="223">
        <v>0</v>
      </c>
      <c r="V10" s="223">
        <f>ROUND(E10*U10,2)</f>
        <v>0</v>
      </c>
      <c r="W10" s="223"/>
      <c r="X10" s="223" t="s">
        <v>223</v>
      </c>
      <c r="Y10" s="223" t="s">
        <v>208</v>
      </c>
      <c r="Z10" s="212"/>
      <c r="AA10" s="212"/>
      <c r="AB10" s="212"/>
      <c r="AC10" s="212"/>
      <c r="AD10" s="212"/>
      <c r="AE10" s="212"/>
      <c r="AF10" s="212"/>
      <c r="AG10" s="212" t="s">
        <v>224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6">
        <v>3</v>
      </c>
      <c r="B11" s="257" t="s">
        <v>960</v>
      </c>
      <c r="C11" s="271" t="s">
        <v>961</v>
      </c>
      <c r="D11" s="258" t="s">
        <v>962</v>
      </c>
      <c r="E11" s="259">
        <v>1</v>
      </c>
      <c r="F11" s="260"/>
      <c r="G11" s="261">
        <f>ROUND(E11*F11,2)</f>
        <v>0</v>
      </c>
      <c r="H11" s="260"/>
      <c r="I11" s="261">
        <f>ROUND(E11*H11,2)</f>
        <v>0</v>
      </c>
      <c r="J11" s="260"/>
      <c r="K11" s="261">
        <f>ROUND(E11*J11,2)</f>
        <v>0</v>
      </c>
      <c r="L11" s="261">
        <v>21</v>
      </c>
      <c r="M11" s="261">
        <f>G11*(1+L11/100)</f>
        <v>0</v>
      </c>
      <c r="N11" s="259">
        <v>2.2000000000000001E-4</v>
      </c>
      <c r="O11" s="259">
        <f>ROUND(E11*N11,2)</f>
        <v>0</v>
      </c>
      <c r="P11" s="259">
        <v>0</v>
      </c>
      <c r="Q11" s="259">
        <f>ROUND(E11*P11,2)</f>
        <v>0</v>
      </c>
      <c r="R11" s="261"/>
      <c r="S11" s="261" t="s">
        <v>267</v>
      </c>
      <c r="T11" s="262" t="s">
        <v>206</v>
      </c>
      <c r="U11" s="223">
        <v>0</v>
      </c>
      <c r="V11" s="223">
        <f>ROUND(E11*U11,2)</f>
        <v>0</v>
      </c>
      <c r="W11" s="223"/>
      <c r="X11" s="223" t="s">
        <v>223</v>
      </c>
      <c r="Y11" s="223" t="s">
        <v>208</v>
      </c>
      <c r="Z11" s="212"/>
      <c r="AA11" s="212"/>
      <c r="AB11" s="212"/>
      <c r="AC11" s="212"/>
      <c r="AD11" s="212"/>
      <c r="AE11" s="212"/>
      <c r="AF11" s="212"/>
      <c r="AG11" s="212" t="s">
        <v>957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6">
        <v>4</v>
      </c>
      <c r="B12" s="257" t="s">
        <v>963</v>
      </c>
      <c r="C12" s="271" t="s">
        <v>964</v>
      </c>
      <c r="D12" s="258" t="s">
        <v>404</v>
      </c>
      <c r="E12" s="259">
        <v>4</v>
      </c>
      <c r="F12" s="260"/>
      <c r="G12" s="261">
        <f>ROUND(E12*F12,2)</f>
        <v>0</v>
      </c>
      <c r="H12" s="260"/>
      <c r="I12" s="261">
        <f>ROUND(E12*H12,2)</f>
        <v>0</v>
      </c>
      <c r="J12" s="260"/>
      <c r="K12" s="261">
        <f>ROUND(E12*J12,2)</f>
        <v>0</v>
      </c>
      <c r="L12" s="261">
        <v>21</v>
      </c>
      <c r="M12" s="261">
        <f>G12*(1+L12/100)</f>
        <v>0</v>
      </c>
      <c r="N12" s="259">
        <v>0</v>
      </c>
      <c r="O12" s="259">
        <f>ROUND(E12*N12,2)</f>
        <v>0</v>
      </c>
      <c r="P12" s="259">
        <v>0</v>
      </c>
      <c r="Q12" s="259">
        <f>ROUND(E12*P12,2)</f>
        <v>0</v>
      </c>
      <c r="R12" s="261"/>
      <c r="S12" s="261" t="s">
        <v>267</v>
      </c>
      <c r="T12" s="262" t="s">
        <v>206</v>
      </c>
      <c r="U12" s="223">
        <v>0</v>
      </c>
      <c r="V12" s="223">
        <f>ROUND(E12*U12,2)</f>
        <v>0</v>
      </c>
      <c r="W12" s="223"/>
      <c r="X12" s="223" t="s">
        <v>223</v>
      </c>
      <c r="Y12" s="223" t="s">
        <v>208</v>
      </c>
      <c r="Z12" s="212"/>
      <c r="AA12" s="212"/>
      <c r="AB12" s="212"/>
      <c r="AC12" s="212"/>
      <c r="AD12" s="212"/>
      <c r="AE12" s="212"/>
      <c r="AF12" s="212"/>
      <c r="AG12" s="212" t="s">
        <v>957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6">
        <v>5</v>
      </c>
      <c r="B13" s="257" t="s">
        <v>965</v>
      </c>
      <c r="C13" s="271" t="s">
        <v>966</v>
      </c>
      <c r="D13" s="258" t="s">
        <v>263</v>
      </c>
      <c r="E13" s="259">
        <v>120</v>
      </c>
      <c r="F13" s="260"/>
      <c r="G13" s="261">
        <f>ROUND(E13*F13,2)</f>
        <v>0</v>
      </c>
      <c r="H13" s="260"/>
      <c r="I13" s="261">
        <f>ROUND(E13*H13,2)</f>
        <v>0</v>
      </c>
      <c r="J13" s="260"/>
      <c r="K13" s="261">
        <f>ROUND(E13*J13,2)</f>
        <v>0</v>
      </c>
      <c r="L13" s="261">
        <v>21</v>
      </c>
      <c r="M13" s="261">
        <f>G13*(1+L13/100)</f>
        <v>0</v>
      </c>
      <c r="N13" s="259">
        <v>3.2000000000000003E-4</v>
      </c>
      <c r="O13" s="259">
        <f>ROUND(E13*N13,2)</f>
        <v>0.04</v>
      </c>
      <c r="P13" s="259">
        <v>0</v>
      </c>
      <c r="Q13" s="259">
        <f>ROUND(E13*P13,2)</f>
        <v>0</v>
      </c>
      <c r="R13" s="261"/>
      <c r="S13" s="261" t="s">
        <v>205</v>
      </c>
      <c r="T13" s="262" t="s">
        <v>206</v>
      </c>
      <c r="U13" s="223">
        <v>0</v>
      </c>
      <c r="V13" s="223">
        <f>ROUND(E13*U13,2)</f>
        <v>0</v>
      </c>
      <c r="W13" s="223"/>
      <c r="X13" s="223" t="s">
        <v>223</v>
      </c>
      <c r="Y13" s="223" t="s">
        <v>208</v>
      </c>
      <c r="Z13" s="212"/>
      <c r="AA13" s="212"/>
      <c r="AB13" s="212"/>
      <c r="AC13" s="212"/>
      <c r="AD13" s="212"/>
      <c r="AE13" s="212"/>
      <c r="AF13" s="212"/>
      <c r="AG13" s="212" t="s">
        <v>957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6">
        <v>6</v>
      </c>
      <c r="B14" s="257" t="s">
        <v>967</v>
      </c>
      <c r="C14" s="271" t="s">
        <v>968</v>
      </c>
      <c r="D14" s="258" t="s">
        <v>263</v>
      </c>
      <c r="E14" s="259">
        <v>100</v>
      </c>
      <c r="F14" s="260"/>
      <c r="G14" s="261">
        <f>ROUND(E14*F14,2)</f>
        <v>0</v>
      </c>
      <c r="H14" s="260"/>
      <c r="I14" s="261">
        <f>ROUND(E14*H14,2)</f>
        <v>0</v>
      </c>
      <c r="J14" s="260"/>
      <c r="K14" s="261">
        <f>ROUND(E14*J14,2)</f>
        <v>0</v>
      </c>
      <c r="L14" s="261">
        <v>21</v>
      </c>
      <c r="M14" s="261">
        <f>G14*(1+L14/100)</f>
        <v>0</v>
      </c>
      <c r="N14" s="259">
        <v>1.6000000000000001E-4</v>
      </c>
      <c r="O14" s="259">
        <f>ROUND(E14*N14,2)</f>
        <v>0.02</v>
      </c>
      <c r="P14" s="259">
        <v>0</v>
      </c>
      <c r="Q14" s="259">
        <f>ROUND(E14*P14,2)</f>
        <v>0</v>
      </c>
      <c r="R14" s="261"/>
      <c r="S14" s="261" t="s">
        <v>205</v>
      </c>
      <c r="T14" s="262" t="s">
        <v>206</v>
      </c>
      <c r="U14" s="223">
        <v>0</v>
      </c>
      <c r="V14" s="223">
        <f>ROUND(E14*U14,2)</f>
        <v>0</v>
      </c>
      <c r="W14" s="223"/>
      <c r="X14" s="223" t="s">
        <v>223</v>
      </c>
      <c r="Y14" s="223" t="s">
        <v>208</v>
      </c>
      <c r="Z14" s="212"/>
      <c r="AA14" s="212"/>
      <c r="AB14" s="212"/>
      <c r="AC14" s="212"/>
      <c r="AD14" s="212"/>
      <c r="AE14" s="212"/>
      <c r="AF14" s="212"/>
      <c r="AG14" s="212" t="s">
        <v>957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6">
        <v>7</v>
      </c>
      <c r="B15" s="257" t="s">
        <v>969</v>
      </c>
      <c r="C15" s="271" t="s">
        <v>970</v>
      </c>
      <c r="D15" s="258" t="s">
        <v>263</v>
      </c>
      <c r="E15" s="259">
        <v>500</v>
      </c>
      <c r="F15" s="260"/>
      <c r="G15" s="261">
        <f>ROUND(E15*F15,2)</f>
        <v>0</v>
      </c>
      <c r="H15" s="260"/>
      <c r="I15" s="261">
        <f>ROUND(E15*H15,2)</f>
        <v>0</v>
      </c>
      <c r="J15" s="260"/>
      <c r="K15" s="261">
        <f>ROUND(E15*J15,2)</f>
        <v>0</v>
      </c>
      <c r="L15" s="261">
        <v>21</v>
      </c>
      <c r="M15" s="261">
        <f>G15*(1+L15/100)</f>
        <v>0</v>
      </c>
      <c r="N15" s="259">
        <v>2.3000000000000001E-4</v>
      </c>
      <c r="O15" s="259">
        <f>ROUND(E15*N15,2)</f>
        <v>0.12</v>
      </c>
      <c r="P15" s="259">
        <v>0</v>
      </c>
      <c r="Q15" s="259">
        <f>ROUND(E15*P15,2)</f>
        <v>0</v>
      </c>
      <c r="R15" s="261"/>
      <c r="S15" s="261" t="s">
        <v>205</v>
      </c>
      <c r="T15" s="262" t="s">
        <v>206</v>
      </c>
      <c r="U15" s="223">
        <v>0</v>
      </c>
      <c r="V15" s="223">
        <f>ROUND(E15*U15,2)</f>
        <v>0</v>
      </c>
      <c r="W15" s="223"/>
      <c r="X15" s="223" t="s">
        <v>223</v>
      </c>
      <c r="Y15" s="223" t="s">
        <v>208</v>
      </c>
      <c r="Z15" s="212"/>
      <c r="AA15" s="212"/>
      <c r="AB15" s="212"/>
      <c r="AC15" s="212"/>
      <c r="AD15" s="212"/>
      <c r="AE15" s="212"/>
      <c r="AF15" s="212"/>
      <c r="AG15" s="212" t="s">
        <v>957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6">
        <v>8</v>
      </c>
      <c r="B16" s="257" t="s">
        <v>971</v>
      </c>
      <c r="C16" s="271" t="s">
        <v>972</v>
      </c>
      <c r="D16" s="258" t="s">
        <v>263</v>
      </c>
      <c r="E16" s="259">
        <v>180</v>
      </c>
      <c r="F16" s="260"/>
      <c r="G16" s="261">
        <f>ROUND(E16*F16,2)</f>
        <v>0</v>
      </c>
      <c r="H16" s="260"/>
      <c r="I16" s="261">
        <f>ROUND(E16*H16,2)</f>
        <v>0</v>
      </c>
      <c r="J16" s="260"/>
      <c r="K16" s="261">
        <f>ROUND(E16*J16,2)</f>
        <v>0</v>
      </c>
      <c r="L16" s="261">
        <v>21</v>
      </c>
      <c r="M16" s="261">
        <f>G16*(1+L16/100)</f>
        <v>0</v>
      </c>
      <c r="N16" s="259">
        <v>2.0000000000000001E-4</v>
      </c>
      <c r="O16" s="259">
        <f>ROUND(E16*N16,2)</f>
        <v>0.04</v>
      </c>
      <c r="P16" s="259">
        <v>0</v>
      </c>
      <c r="Q16" s="259">
        <f>ROUND(E16*P16,2)</f>
        <v>0</v>
      </c>
      <c r="R16" s="261"/>
      <c r="S16" s="261" t="s">
        <v>205</v>
      </c>
      <c r="T16" s="262" t="s">
        <v>206</v>
      </c>
      <c r="U16" s="223">
        <v>0</v>
      </c>
      <c r="V16" s="223">
        <f>ROUND(E16*U16,2)</f>
        <v>0</v>
      </c>
      <c r="W16" s="223"/>
      <c r="X16" s="223" t="s">
        <v>223</v>
      </c>
      <c r="Y16" s="223" t="s">
        <v>208</v>
      </c>
      <c r="Z16" s="212"/>
      <c r="AA16" s="212"/>
      <c r="AB16" s="212"/>
      <c r="AC16" s="212"/>
      <c r="AD16" s="212"/>
      <c r="AE16" s="212"/>
      <c r="AF16" s="212"/>
      <c r="AG16" s="212" t="s">
        <v>957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56">
        <v>9</v>
      </c>
      <c r="B17" s="257" t="s">
        <v>973</v>
      </c>
      <c r="C17" s="271" t="s">
        <v>974</v>
      </c>
      <c r="D17" s="258" t="s">
        <v>263</v>
      </c>
      <c r="E17" s="259">
        <v>150</v>
      </c>
      <c r="F17" s="260"/>
      <c r="G17" s="261">
        <f>ROUND(E17*F17,2)</f>
        <v>0</v>
      </c>
      <c r="H17" s="260"/>
      <c r="I17" s="261">
        <f>ROUND(E17*H17,2)</f>
        <v>0</v>
      </c>
      <c r="J17" s="260"/>
      <c r="K17" s="261">
        <f>ROUND(E17*J17,2)</f>
        <v>0</v>
      </c>
      <c r="L17" s="261">
        <v>21</v>
      </c>
      <c r="M17" s="261">
        <f>G17*(1+L17/100)</f>
        <v>0</v>
      </c>
      <c r="N17" s="259">
        <v>1.3999999999999999E-4</v>
      </c>
      <c r="O17" s="259">
        <f>ROUND(E17*N17,2)</f>
        <v>0.02</v>
      </c>
      <c r="P17" s="259">
        <v>0</v>
      </c>
      <c r="Q17" s="259">
        <f>ROUND(E17*P17,2)</f>
        <v>0</v>
      </c>
      <c r="R17" s="261"/>
      <c r="S17" s="261" t="s">
        <v>205</v>
      </c>
      <c r="T17" s="262" t="s">
        <v>206</v>
      </c>
      <c r="U17" s="223">
        <v>0</v>
      </c>
      <c r="V17" s="223">
        <f>ROUND(E17*U17,2)</f>
        <v>0</v>
      </c>
      <c r="W17" s="223"/>
      <c r="X17" s="223" t="s">
        <v>223</v>
      </c>
      <c r="Y17" s="223" t="s">
        <v>208</v>
      </c>
      <c r="Z17" s="212"/>
      <c r="AA17" s="212"/>
      <c r="AB17" s="212"/>
      <c r="AC17" s="212"/>
      <c r="AD17" s="212"/>
      <c r="AE17" s="212"/>
      <c r="AF17" s="212"/>
      <c r="AG17" s="212" t="s">
        <v>957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6">
        <v>10</v>
      </c>
      <c r="B18" s="257" t="s">
        <v>967</v>
      </c>
      <c r="C18" s="271" t="s">
        <v>968</v>
      </c>
      <c r="D18" s="258" t="s">
        <v>263</v>
      </c>
      <c r="E18" s="259">
        <v>80</v>
      </c>
      <c r="F18" s="260"/>
      <c r="G18" s="261">
        <f>ROUND(E18*F18,2)</f>
        <v>0</v>
      </c>
      <c r="H18" s="260"/>
      <c r="I18" s="261">
        <f>ROUND(E18*H18,2)</f>
        <v>0</v>
      </c>
      <c r="J18" s="260"/>
      <c r="K18" s="261">
        <f>ROUND(E18*J18,2)</f>
        <v>0</v>
      </c>
      <c r="L18" s="261">
        <v>21</v>
      </c>
      <c r="M18" s="261">
        <f>G18*(1+L18/100)</f>
        <v>0</v>
      </c>
      <c r="N18" s="259">
        <v>1.6000000000000001E-4</v>
      </c>
      <c r="O18" s="259">
        <f>ROUND(E18*N18,2)</f>
        <v>0.01</v>
      </c>
      <c r="P18" s="259">
        <v>0</v>
      </c>
      <c r="Q18" s="259">
        <f>ROUND(E18*P18,2)</f>
        <v>0</v>
      </c>
      <c r="R18" s="261"/>
      <c r="S18" s="261" t="s">
        <v>205</v>
      </c>
      <c r="T18" s="262" t="s">
        <v>206</v>
      </c>
      <c r="U18" s="223">
        <v>0</v>
      </c>
      <c r="V18" s="223">
        <f>ROUND(E18*U18,2)</f>
        <v>0</v>
      </c>
      <c r="W18" s="223"/>
      <c r="X18" s="223" t="s">
        <v>223</v>
      </c>
      <c r="Y18" s="223" t="s">
        <v>208</v>
      </c>
      <c r="Z18" s="212"/>
      <c r="AA18" s="212"/>
      <c r="AB18" s="212"/>
      <c r="AC18" s="212"/>
      <c r="AD18" s="212"/>
      <c r="AE18" s="212"/>
      <c r="AF18" s="212"/>
      <c r="AG18" s="212" t="s">
        <v>957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6">
        <v>11</v>
      </c>
      <c r="B19" s="257" t="s">
        <v>975</v>
      </c>
      <c r="C19" s="271" t="s">
        <v>976</v>
      </c>
      <c r="D19" s="258" t="s">
        <v>263</v>
      </c>
      <c r="E19" s="259">
        <v>100</v>
      </c>
      <c r="F19" s="260"/>
      <c r="G19" s="261">
        <f>ROUND(E19*F19,2)</f>
        <v>0</v>
      </c>
      <c r="H19" s="260"/>
      <c r="I19" s="261">
        <f>ROUND(E19*H19,2)</f>
        <v>0</v>
      </c>
      <c r="J19" s="260"/>
      <c r="K19" s="261">
        <f>ROUND(E19*J19,2)</f>
        <v>0</v>
      </c>
      <c r="L19" s="261">
        <v>21</v>
      </c>
      <c r="M19" s="261">
        <f>G19*(1+L19/100)</f>
        <v>0</v>
      </c>
      <c r="N19" s="259">
        <v>1.2999999999999999E-4</v>
      </c>
      <c r="O19" s="259">
        <f>ROUND(E19*N19,2)</f>
        <v>0.01</v>
      </c>
      <c r="P19" s="259">
        <v>0</v>
      </c>
      <c r="Q19" s="259">
        <f>ROUND(E19*P19,2)</f>
        <v>0</v>
      </c>
      <c r="R19" s="261"/>
      <c r="S19" s="261" t="s">
        <v>205</v>
      </c>
      <c r="T19" s="262" t="s">
        <v>206</v>
      </c>
      <c r="U19" s="223">
        <v>0</v>
      </c>
      <c r="V19" s="223">
        <f>ROUND(E19*U19,2)</f>
        <v>0</v>
      </c>
      <c r="W19" s="223"/>
      <c r="X19" s="223" t="s">
        <v>223</v>
      </c>
      <c r="Y19" s="223" t="s">
        <v>208</v>
      </c>
      <c r="Z19" s="212"/>
      <c r="AA19" s="212"/>
      <c r="AB19" s="212"/>
      <c r="AC19" s="212"/>
      <c r="AD19" s="212"/>
      <c r="AE19" s="212"/>
      <c r="AF19" s="212"/>
      <c r="AG19" s="212" t="s">
        <v>957</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6">
        <v>12</v>
      </c>
      <c r="B20" s="257" t="s">
        <v>977</v>
      </c>
      <c r="C20" s="271" t="s">
        <v>978</v>
      </c>
      <c r="D20" s="258" t="s">
        <v>263</v>
      </c>
      <c r="E20" s="259">
        <v>160</v>
      </c>
      <c r="F20" s="260"/>
      <c r="G20" s="261">
        <f>ROUND(E20*F20,2)</f>
        <v>0</v>
      </c>
      <c r="H20" s="260"/>
      <c r="I20" s="261">
        <f>ROUND(E20*H20,2)</f>
        <v>0</v>
      </c>
      <c r="J20" s="260"/>
      <c r="K20" s="261">
        <f>ROUND(E20*J20,2)</f>
        <v>0</v>
      </c>
      <c r="L20" s="261">
        <v>21</v>
      </c>
      <c r="M20" s="261">
        <f>G20*(1+L20/100)</f>
        <v>0</v>
      </c>
      <c r="N20" s="259">
        <v>6.9999999999999994E-5</v>
      </c>
      <c r="O20" s="259">
        <f>ROUND(E20*N20,2)</f>
        <v>0.01</v>
      </c>
      <c r="P20" s="259">
        <v>0</v>
      </c>
      <c r="Q20" s="259">
        <f>ROUND(E20*P20,2)</f>
        <v>0</v>
      </c>
      <c r="R20" s="261"/>
      <c r="S20" s="261" t="s">
        <v>205</v>
      </c>
      <c r="T20" s="262" t="s">
        <v>206</v>
      </c>
      <c r="U20" s="223">
        <v>0</v>
      </c>
      <c r="V20" s="223">
        <f>ROUND(E20*U20,2)</f>
        <v>0</v>
      </c>
      <c r="W20" s="223"/>
      <c r="X20" s="223" t="s">
        <v>223</v>
      </c>
      <c r="Y20" s="223" t="s">
        <v>208</v>
      </c>
      <c r="Z20" s="212"/>
      <c r="AA20" s="212"/>
      <c r="AB20" s="212"/>
      <c r="AC20" s="212"/>
      <c r="AD20" s="212"/>
      <c r="AE20" s="212"/>
      <c r="AF20" s="212"/>
      <c r="AG20" s="212" t="s">
        <v>957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6">
        <v>13</v>
      </c>
      <c r="B21" s="257" t="s">
        <v>979</v>
      </c>
      <c r="C21" s="271" t="s">
        <v>980</v>
      </c>
      <c r="D21" s="258" t="s">
        <v>263</v>
      </c>
      <c r="E21" s="259">
        <v>60</v>
      </c>
      <c r="F21" s="260"/>
      <c r="G21" s="261">
        <f>ROUND(E21*F21,2)</f>
        <v>0</v>
      </c>
      <c r="H21" s="260"/>
      <c r="I21" s="261">
        <f>ROUND(E21*H21,2)</f>
        <v>0</v>
      </c>
      <c r="J21" s="260"/>
      <c r="K21" s="261">
        <f>ROUND(E21*J21,2)</f>
        <v>0</v>
      </c>
      <c r="L21" s="261">
        <v>21</v>
      </c>
      <c r="M21" s="261">
        <f>G21*(1+L21/100)</f>
        <v>0</v>
      </c>
      <c r="N21" s="259">
        <v>5.0000000000000002E-5</v>
      </c>
      <c r="O21" s="259">
        <f>ROUND(E21*N21,2)</f>
        <v>0</v>
      </c>
      <c r="P21" s="259">
        <v>0</v>
      </c>
      <c r="Q21" s="259">
        <f>ROUND(E21*P21,2)</f>
        <v>0</v>
      </c>
      <c r="R21" s="261"/>
      <c r="S21" s="261" t="s">
        <v>205</v>
      </c>
      <c r="T21" s="262" t="s">
        <v>206</v>
      </c>
      <c r="U21" s="223">
        <v>0</v>
      </c>
      <c r="V21" s="223">
        <f>ROUND(E21*U21,2)</f>
        <v>0</v>
      </c>
      <c r="W21" s="223"/>
      <c r="X21" s="223" t="s">
        <v>223</v>
      </c>
      <c r="Y21" s="223" t="s">
        <v>208</v>
      </c>
      <c r="Z21" s="212"/>
      <c r="AA21" s="212"/>
      <c r="AB21" s="212"/>
      <c r="AC21" s="212"/>
      <c r="AD21" s="212"/>
      <c r="AE21" s="212"/>
      <c r="AF21" s="212"/>
      <c r="AG21" s="212" t="s">
        <v>957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3">
        <v>14</v>
      </c>
      <c r="B22" s="234" t="s">
        <v>981</v>
      </c>
      <c r="C22" s="242" t="s">
        <v>982</v>
      </c>
      <c r="D22" s="235" t="s">
        <v>263</v>
      </c>
      <c r="E22" s="236">
        <v>40</v>
      </c>
      <c r="F22" s="237"/>
      <c r="G22" s="238">
        <f>ROUND(E22*F22,2)</f>
        <v>0</v>
      </c>
      <c r="H22" s="237"/>
      <c r="I22" s="238">
        <f>ROUND(E22*H22,2)</f>
        <v>0</v>
      </c>
      <c r="J22" s="237"/>
      <c r="K22" s="238">
        <f>ROUND(E22*J22,2)</f>
        <v>0</v>
      </c>
      <c r="L22" s="238">
        <v>21</v>
      </c>
      <c r="M22" s="238">
        <f>G22*(1+L22/100)</f>
        <v>0</v>
      </c>
      <c r="N22" s="236">
        <v>4.8999999999999998E-4</v>
      </c>
      <c r="O22" s="236">
        <f>ROUND(E22*N22,2)</f>
        <v>0.02</v>
      </c>
      <c r="P22" s="236">
        <v>2E-3</v>
      </c>
      <c r="Q22" s="236">
        <f>ROUND(E22*P22,2)</f>
        <v>0.08</v>
      </c>
      <c r="R22" s="238"/>
      <c r="S22" s="238" t="s">
        <v>267</v>
      </c>
      <c r="T22" s="239" t="s">
        <v>206</v>
      </c>
      <c r="U22" s="223">
        <v>0</v>
      </c>
      <c r="V22" s="223">
        <f>ROUND(E22*U22,2)</f>
        <v>0</v>
      </c>
      <c r="W22" s="223"/>
      <c r="X22" s="223" t="s">
        <v>223</v>
      </c>
      <c r="Y22" s="223" t="s">
        <v>208</v>
      </c>
      <c r="Z22" s="212"/>
      <c r="AA22" s="212"/>
      <c r="AB22" s="212"/>
      <c r="AC22" s="212"/>
      <c r="AD22" s="212"/>
      <c r="AE22" s="212"/>
      <c r="AF22" s="212"/>
      <c r="AG22" s="212" t="s">
        <v>957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3" t="s">
        <v>983</v>
      </c>
      <c r="D23" s="240"/>
      <c r="E23" s="240"/>
      <c r="F23" s="240"/>
      <c r="G23" s="240"/>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3">
        <v>15</v>
      </c>
      <c r="B24" s="234" t="s">
        <v>984</v>
      </c>
      <c r="C24" s="242" t="s">
        <v>985</v>
      </c>
      <c r="D24" s="235" t="s">
        <v>220</v>
      </c>
      <c r="E24" s="236">
        <v>1.76</v>
      </c>
      <c r="F24" s="237"/>
      <c r="G24" s="238">
        <f>ROUND(E24*F24,2)</f>
        <v>0</v>
      </c>
      <c r="H24" s="237"/>
      <c r="I24" s="238">
        <f>ROUND(E24*H24,2)</f>
        <v>0</v>
      </c>
      <c r="J24" s="237"/>
      <c r="K24" s="238">
        <f>ROUND(E24*J24,2)</f>
        <v>0</v>
      </c>
      <c r="L24" s="238">
        <v>21</v>
      </c>
      <c r="M24" s="238">
        <f>G24*(1+L24/100)</f>
        <v>0</v>
      </c>
      <c r="N24" s="236">
        <v>6.8000000000000005E-2</v>
      </c>
      <c r="O24" s="236">
        <f>ROUND(E24*N24,2)</f>
        <v>0.12</v>
      </c>
      <c r="P24" s="236">
        <v>0</v>
      </c>
      <c r="Q24" s="236">
        <f>ROUND(E24*P24,2)</f>
        <v>0</v>
      </c>
      <c r="R24" s="238"/>
      <c r="S24" s="238" t="s">
        <v>267</v>
      </c>
      <c r="T24" s="239" t="s">
        <v>206</v>
      </c>
      <c r="U24" s="223">
        <v>0</v>
      </c>
      <c r="V24" s="223">
        <f>ROUND(E24*U24,2)</f>
        <v>0</v>
      </c>
      <c r="W24" s="223"/>
      <c r="X24" s="223" t="s">
        <v>223</v>
      </c>
      <c r="Y24" s="223" t="s">
        <v>208</v>
      </c>
      <c r="Z24" s="212"/>
      <c r="AA24" s="212"/>
      <c r="AB24" s="212"/>
      <c r="AC24" s="212"/>
      <c r="AD24" s="212"/>
      <c r="AE24" s="212"/>
      <c r="AF24" s="212"/>
      <c r="AG24" s="212" t="s">
        <v>957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3" t="s">
        <v>308</v>
      </c>
      <c r="D25" s="240"/>
      <c r="E25" s="240"/>
      <c r="F25" s="240"/>
      <c r="G25" s="240"/>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211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6" t="s">
        <v>986</v>
      </c>
      <c r="D26" s="247"/>
      <c r="E26" s="248">
        <v>1.76</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228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6">
        <v>16</v>
      </c>
      <c r="B27" s="257" t="s">
        <v>987</v>
      </c>
      <c r="C27" s="271" t="s">
        <v>988</v>
      </c>
      <c r="D27" s="258" t="s">
        <v>263</v>
      </c>
      <c r="E27" s="259">
        <v>200</v>
      </c>
      <c r="F27" s="260"/>
      <c r="G27" s="261">
        <f>ROUND(E27*F27,2)</f>
        <v>0</v>
      </c>
      <c r="H27" s="260"/>
      <c r="I27" s="261">
        <f>ROUND(E27*H27,2)</f>
        <v>0</v>
      </c>
      <c r="J27" s="260"/>
      <c r="K27" s="261">
        <f>ROUND(E27*J27,2)</f>
        <v>0</v>
      </c>
      <c r="L27" s="261">
        <v>21</v>
      </c>
      <c r="M27" s="261">
        <f>G27*(1+L27/100)</f>
        <v>0</v>
      </c>
      <c r="N27" s="259">
        <v>0</v>
      </c>
      <c r="O27" s="259">
        <f>ROUND(E27*N27,2)</f>
        <v>0</v>
      </c>
      <c r="P27" s="259">
        <v>0</v>
      </c>
      <c r="Q27" s="259">
        <f>ROUND(E27*P27,2)</f>
        <v>0</v>
      </c>
      <c r="R27" s="261"/>
      <c r="S27" s="261" t="s">
        <v>267</v>
      </c>
      <c r="T27" s="262" t="s">
        <v>206</v>
      </c>
      <c r="U27" s="223">
        <v>0</v>
      </c>
      <c r="V27" s="223">
        <f>ROUND(E27*U27,2)</f>
        <v>0</v>
      </c>
      <c r="W27" s="223"/>
      <c r="X27" s="223" t="s">
        <v>223</v>
      </c>
      <c r="Y27" s="223" t="s">
        <v>208</v>
      </c>
      <c r="Z27" s="212"/>
      <c r="AA27" s="212"/>
      <c r="AB27" s="212"/>
      <c r="AC27" s="212"/>
      <c r="AD27" s="212"/>
      <c r="AE27" s="212"/>
      <c r="AF27" s="212"/>
      <c r="AG27" s="212" t="s">
        <v>957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6">
        <v>17</v>
      </c>
      <c r="B28" s="257" t="s">
        <v>989</v>
      </c>
      <c r="C28" s="271" t="s">
        <v>990</v>
      </c>
      <c r="D28" s="258" t="s">
        <v>404</v>
      </c>
      <c r="E28" s="259">
        <v>1</v>
      </c>
      <c r="F28" s="260"/>
      <c r="G28" s="261">
        <f>ROUND(E28*F28,2)</f>
        <v>0</v>
      </c>
      <c r="H28" s="260"/>
      <c r="I28" s="261">
        <f>ROUND(E28*H28,2)</f>
        <v>0</v>
      </c>
      <c r="J28" s="260"/>
      <c r="K28" s="261">
        <f>ROUND(E28*J28,2)</f>
        <v>0</v>
      </c>
      <c r="L28" s="261">
        <v>21</v>
      </c>
      <c r="M28" s="261">
        <f>G28*(1+L28/100)</f>
        <v>0</v>
      </c>
      <c r="N28" s="259">
        <v>0</v>
      </c>
      <c r="O28" s="259">
        <f>ROUND(E28*N28,2)</f>
        <v>0</v>
      </c>
      <c r="P28" s="259">
        <v>0</v>
      </c>
      <c r="Q28" s="259">
        <f>ROUND(E28*P28,2)</f>
        <v>0</v>
      </c>
      <c r="R28" s="261"/>
      <c r="S28" s="261" t="s">
        <v>267</v>
      </c>
      <c r="T28" s="262" t="s">
        <v>206</v>
      </c>
      <c r="U28" s="223">
        <v>0</v>
      </c>
      <c r="V28" s="223">
        <f>ROUND(E28*U28,2)</f>
        <v>0</v>
      </c>
      <c r="W28" s="223"/>
      <c r="X28" s="223" t="s">
        <v>223</v>
      </c>
      <c r="Y28" s="223" t="s">
        <v>208</v>
      </c>
      <c r="Z28" s="212"/>
      <c r="AA28" s="212"/>
      <c r="AB28" s="212"/>
      <c r="AC28" s="212"/>
      <c r="AD28" s="212"/>
      <c r="AE28" s="212"/>
      <c r="AF28" s="212"/>
      <c r="AG28" s="212" t="s">
        <v>957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6">
        <v>18</v>
      </c>
      <c r="B29" s="257" t="s">
        <v>991</v>
      </c>
      <c r="C29" s="271" t="s">
        <v>992</v>
      </c>
      <c r="D29" s="258" t="s">
        <v>404</v>
      </c>
      <c r="E29" s="259">
        <v>1</v>
      </c>
      <c r="F29" s="260"/>
      <c r="G29" s="261">
        <f>ROUND(E29*F29,2)</f>
        <v>0</v>
      </c>
      <c r="H29" s="260"/>
      <c r="I29" s="261">
        <f>ROUND(E29*H29,2)</f>
        <v>0</v>
      </c>
      <c r="J29" s="260"/>
      <c r="K29" s="261">
        <f>ROUND(E29*J29,2)</f>
        <v>0</v>
      </c>
      <c r="L29" s="261">
        <v>21</v>
      </c>
      <c r="M29" s="261">
        <f>G29*(1+L29/100)</f>
        <v>0</v>
      </c>
      <c r="N29" s="259">
        <v>2.5000000000000001E-4</v>
      </c>
      <c r="O29" s="259">
        <f>ROUND(E29*N29,2)</f>
        <v>0</v>
      </c>
      <c r="P29" s="259">
        <v>0</v>
      </c>
      <c r="Q29" s="259">
        <f>ROUND(E29*P29,2)</f>
        <v>0</v>
      </c>
      <c r="R29" s="261"/>
      <c r="S29" s="261" t="s">
        <v>205</v>
      </c>
      <c r="T29" s="262" t="s">
        <v>206</v>
      </c>
      <c r="U29" s="223">
        <v>0</v>
      </c>
      <c r="V29" s="223">
        <f>ROUND(E29*U29,2)</f>
        <v>0</v>
      </c>
      <c r="W29" s="223"/>
      <c r="X29" s="223" t="s">
        <v>223</v>
      </c>
      <c r="Y29" s="223" t="s">
        <v>208</v>
      </c>
      <c r="Z29" s="212"/>
      <c r="AA29" s="212"/>
      <c r="AB29" s="212"/>
      <c r="AC29" s="212"/>
      <c r="AD29" s="212"/>
      <c r="AE29" s="212"/>
      <c r="AF29" s="212"/>
      <c r="AG29" s="212" t="s">
        <v>957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6">
        <v>19</v>
      </c>
      <c r="B30" s="257" t="s">
        <v>993</v>
      </c>
      <c r="C30" s="271" t="s">
        <v>994</v>
      </c>
      <c r="D30" s="258" t="s">
        <v>404</v>
      </c>
      <c r="E30" s="259">
        <v>4</v>
      </c>
      <c r="F30" s="260"/>
      <c r="G30" s="261">
        <f>ROUND(E30*F30,2)</f>
        <v>0</v>
      </c>
      <c r="H30" s="260"/>
      <c r="I30" s="261">
        <f>ROUND(E30*H30,2)</f>
        <v>0</v>
      </c>
      <c r="J30" s="260"/>
      <c r="K30" s="261">
        <f>ROUND(E30*J30,2)</f>
        <v>0</v>
      </c>
      <c r="L30" s="261">
        <v>21</v>
      </c>
      <c r="M30" s="261">
        <f>G30*(1+L30/100)</f>
        <v>0</v>
      </c>
      <c r="N30" s="259">
        <v>0</v>
      </c>
      <c r="O30" s="259">
        <f>ROUND(E30*N30,2)</f>
        <v>0</v>
      </c>
      <c r="P30" s="259">
        <v>0</v>
      </c>
      <c r="Q30" s="259">
        <f>ROUND(E30*P30,2)</f>
        <v>0</v>
      </c>
      <c r="R30" s="261"/>
      <c r="S30" s="261" t="s">
        <v>267</v>
      </c>
      <c r="T30" s="262" t="s">
        <v>206</v>
      </c>
      <c r="U30" s="223">
        <v>0</v>
      </c>
      <c r="V30" s="223">
        <f>ROUND(E30*U30,2)</f>
        <v>0</v>
      </c>
      <c r="W30" s="223"/>
      <c r="X30" s="223" t="s">
        <v>223</v>
      </c>
      <c r="Y30" s="223" t="s">
        <v>208</v>
      </c>
      <c r="Z30" s="212"/>
      <c r="AA30" s="212"/>
      <c r="AB30" s="212"/>
      <c r="AC30" s="212"/>
      <c r="AD30" s="212"/>
      <c r="AE30" s="212"/>
      <c r="AF30" s="212"/>
      <c r="AG30" s="212" t="s">
        <v>957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6">
        <v>20</v>
      </c>
      <c r="B31" s="257" t="s">
        <v>995</v>
      </c>
      <c r="C31" s="271" t="s">
        <v>996</v>
      </c>
      <c r="D31" s="258" t="s">
        <v>404</v>
      </c>
      <c r="E31" s="259">
        <v>5</v>
      </c>
      <c r="F31" s="260"/>
      <c r="G31" s="261">
        <f>ROUND(E31*F31,2)</f>
        <v>0</v>
      </c>
      <c r="H31" s="260"/>
      <c r="I31" s="261">
        <f>ROUND(E31*H31,2)</f>
        <v>0</v>
      </c>
      <c r="J31" s="260"/>
      <c r="K31" s="261">
        <f>ROUND(E31*J31,2)</f>
        <v>0</v>
      </c>
      <c r="L31" s="261">
        <v>21</v>
      </c>
      <c r="M31" s="261">
        <f>G31*(1+L31/100)</f>
        <v>0</v>
      </c>
      <c r="N31" s="259">
        <v>1.1E-4</v>
      </c>
      <c r="O31" s="259">
        <f>ROUND(E31*N31,2)</f>
        <v>0</v>
      </c>
      <c r="P31" s="259">
        <v>0</v>
      </c>
      <c r="Q31" s="259">
        <f>ROUND(E31*P31,2)</f>
        <v>0</v>
      </c>
      <c r="R31" s="261"/>
      <c r="S31" s="261" t="s">
        <v>267</v>
      </c>
      <c r="T31" s="262" t="s">
        <v>206</v>
      </c>
      <c r="U31" s="223">
        <v>0</v>
      </c>
      <c r="V31" s="223">
        <f>ROUND(E31*U31,2)</f>
        <v>0</v>
      </c>
      <c r="W31" s="223"/>
      <c r="X31" s="223" t="s">
        <v>223</v>
      </c>
      <c r="Y31" s="223" t="s">
        <v>208</v>
      </c>
      <c r="Z31" s="212"/>
      <c r="AA31" s="212"/>
      <c r="AB31" s="212"/>
      <c r="AC31" s="212"/>
      <c r="AD31" s="212"/>
      <c r="AE31" s="212"/>
      <c r="AF31" s="212"/>
      <c r="AG31" s="212" t="s">
        <v>957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6">
        <v>21</v>
      </c>
      <c r="B32" s="257" t="s">
        <v>997</v>
      </c>
      <c r="C32" s="271" t="s">
        <v>998</v>
      </c>
      <c r="D32" s="258" t="s">
        <v>404</v>
      </c>
      <c r="E32" s="259">
        <v>2</v>
      </c>
      <c r="F32" s="260"/>
      <c r="G32" s="261">
        <f>ROUND(E32*F32,2)</f>
        <v>0</v>
      </c>
      <c r="H32" s="260"/>
      <c r="I32" s="261">
        <f>ROUND(E32*H32,2)</f>
        <v>0</v>
      </c>
      <c r="J32" s="260"/>
      <c r="K32" s="261">
        <f>ROUND(E32*J32,2)</f>
        <v>0</v>
      </c>
      <c r="L32" s="261">
        <v>21</v>
      </c>
      <c r="M32" s="261">
        <f>G32*(1+L32/100)</f>
        <v>0</v>
      </c>
      <c r="N32" s="259">
        <v>1.1E-4</v>
      </c>
      <c r="O32" s="259">
        <f>ROUND(E32*N32,2)</f>
        <v>0</v>
      </c>
      <c r="P32" s="259">
        <v>0</v>
      </c>
      <c r="Q32" s="259">
        <f>ROUND(E32*P32,2)</f>
        <v>0</v>
      </c>
      <c r="R32" s="261"/>
      <c r="S32" s="261" t="s">
        <v>267</v>
      </c>
      <c r="T32" s="262" t="s">
        <v>206</v>
      </c>
      <c r="U32" s="223">
        <v>0</v>
      </c>
      <c r="V32" s="223">
        <f>ROUND(E32*U32,2)</f>
        <v>0</v>
      </c>
      <c r="W32" s="223"/>
      <c r="X32" s="223" t="s">
        <v>223</v>
      </c>
      <c r="Y32" s="223" t="s">
        <v>208</v>
      </c>
      <c r="Z32" s="212"/>
      <c r="AA32" s="212"/>
      <c r="AB32" s="212"/>
      <c r="AC32" s="212"/>
      <c r="AD32" s="212"/>
      <c r="AE32" s="212"/>
      <c r="AF32" s="212"/>
      <c r="AG32" s="212" t="s">
        <v>957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6">
        <v>22</v>
      </c>
      <c r="B33" s="257" t="s">
        <v>999</v>
      </c>
      <c r="C33" s="271" t="s">
        <v>1000</v>
      </c>
      <c r="D33" s="258" t="s">
        <v>404</v>
      </c>
      <c r="E33" s="259">
        <v>8</v>
      </c>
      <c r="F33" s="260"/>
      <c r="G33" s="261">
        <f>ROUND(E33*F33,2)</f>
        <v>0</v>
      </c>
      <c r="H33" s="260"/>
      <c r="I33" s="261">
        <f>ROUND(E33*H33,2)</f>
        <v>0</v>
      </c>
      <c r="J33" s="260"/>
      <c r="K33" s="261">
        <f>ROUND(E33*J33,2)</f>
        <v>0</v>
      </c>
      <c r="L33" s="261">
        <v>21</v>
      </c>
      <c r="M33" s="261">
        <f>G33*(1+L33/100)</f>
        <v>0</v>
      </c>
      <c r="N33" s="259">
        <v>1.2E-4</v>
      </c>
      <c r="O33" s="259">
        <f>ROUND(E33*N33,2)</f>
        <v>0</v>
      </c>
      <c r="P33" s="259">
        <v>0</v>
      </c>
      <c r="Q33" s="259">
        <f>ROUND(E33*P33,2)</f>
        <v>0</v>
      </c>
      <c r="R33" s="261"/>
      <c r="S33" s="261" t="s">
        <v>267</v>
      </c>
      <c r="T33" s="262" t="s">
        <v>206</v>
      </c>
      <c r="U33" s="223">
        <v>0</v>
      </c>
      <c r="V33" s="223">
        <f>ROUND(E33*U33,2)</f>
        <v>0</v>
      </c>
      <c r="W33" s="223"/>
      <c r="X33" s="223" t="s">
        <v>223</v>
      </c>
      <c r="Y33" s="223" t="s">
        <v>208</v>
      </c>
      <c r="Z33" s="212"/>
      <c r="AA33" s="212"/>
      <c r="AB33" s="212"/>
      <c r="AC33" s="212"/>
      <c r="AD33" s="212"/>
      <c r="AE33" s="212"/>
      <c r="AF33" s="212"/>
      <c r="AG33" s="212" t="s">
        <v>957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6">
        <v>23</v>
      </c>
      <c r="B34" s="257" t="s">
        <v>1001</v>
      </c>
      <c r="C34" s="271" t="s">
        <v>1002</v>
      </c>
      <c r="D34" s="258" t="s">
        <v>404</v>
      </c>
      <c r="E34" s="259">
        <v>1</v>
      </c>
      <c r="F34" s="260"/>
      <c r="G34" s="261">
        <f>ROUND(E34*F34,2)</f>
        <v>0</v>
      </c>
      <c r="H34" s="260"/>
      <c r="I34" s="261">
        <f>ROUND(E34*H34,2)</f>
        <v>0</v>
      </c>
      <c r="J34" s="260"/>
      <c r="K34" s="261">
        <f>ROUND(E34*J34,2)</f>
        <v>0</v>
      </c>
      <c r="L34" s="261">
        <v>21</v>
      </c>
      <c r="M34" s="261">
        <f>G34*(1+L34/100)</f>
        <v>0</v>
      </c>
      <c r="N34" s="259">
        <v>1.1E-4</v>
      </c>
      <c r="O34" s="259">
        <f>ROUND(E34*N34,2)</f>
        <v>0</v>
      </c>
      <c r="P34" s="259">
        <v>0</v>
      </c>
      <c r="Q34" s="259">
        <f>ROUND(E34*P34,2)</f>
        <v>0</v>
      </c>
      <c r="R34" s="261"/>
      <c r="S34" s="261" t="s">
        <v>267</v>
      </c>
      <c r="T34" s="262" t="s">
        <v>206</v>
      </c>
      <c r="U34" s="223">
        <v>0</v>
      </c>
      <c r="V34" s="223">
        <f>ROUND(E34*U34,2)</f>
        <v>0</v>
      </c>
      <c r="W34" s="223"/>
      <c r="X34" s="223" t="s">
        <v>223</v>
      </c>
      <c r="Y34" s="223" t="s">
        <v>208</v>
      </c>
      <c r="Z34" s="212"/>
      <c r="AA34" s="212"/>
      <c r="AB34" s="212"/>
      <c r="AC34" s="212"/>
      <c r="AD34" s="212"/>
      <c r="AE34" s="212"/>
      <c r="AF34" s="212"/>
      <c r="AG34" s="212" t="s">
        <v>957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6">
        <v>24</v>
      </c>
      <c r="B35" s="257" t="s">
        <v>1003</v>
      </c>
      <c r="C35" s="271" t="s">
        <v>1004</v>
      </c>
      <c r="D35" s="258" t="s">
        <v>404</v>
      </c>
      <c r="E35" s="259">
        <v>29</v>
      </c>
      <c r="F35" s="260"/>
      <c r="G35" s="261">
        <f>ROUND(E35*F35,2)</f>
        <v>0</v>
      </c>
      <c r="H35" s="260"/>
      <c r="I35" s="261">
        <f>ROUND(E35*H35,2)</f>
        <v>0</v>
      </c>
      <c r="J35" s="260"/>
      <c r="K35" s="261">
        <f>ROUND(E35*J35,2)</f>
        <v>0</v>
      </c>
      <c r="L35" s="261">
        <v>21</v>
      </c>
      <c r="M35" s="261">
        <f>G35*(1+L35/100)</f>
        <v>0</v>
      </c>
      <c r="N35" s="259">
        <v>9.0000000000000006E-5</v>
      </c>
      <c r="O35" s="259">
        <f>ROUND(E35*N35,2)</f>
        <v>0</v>
      </c>
      <c r="P35" s="259">
        <v>0</v>
      </c>
      <c r="Q35" s="259">
        <f>ROUND(E35*P35,2)</f>
        <v>0</v>
      </c>
      <c r="R35" s="261"/>
      <c r="S35" s="261" t="s">
        <v>267</v>
      </c>
      <c r="T35" s="262" t="s">
        <v>206</v>
      </c>
      <c r="U35" s="223">
        <v>0</v>
      </c>
      <c r="V35" s="223">
        <f>ROUND(E35*U35,2)</f>
        <v>0</v>
      </c>
      <c r="W35" s="223"/>
      <c r="X35" s="223" t="s">
        <v>223</v>
      </c>
      <c r="Y35" s="223" t="s">
        <v>208</v>
      </c>
      <c r="Z35" s="212"/>
      <c r="AA35" s="212"/>
      <c r="AB35" s="212"/>
      <c r="AC35" s="212"/>
      <c r="AD35" s="212"/>
      <c r="AE35" s="212"/>
      <c r="AF35" s="212"/>
      <c r="AG35" s="212" t="s">
        <v>957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6">
        <v>25</v>
      </c>
      <c r="B36" s="257" t="s">
        <v>1005</v>
      </c>
      <c r="C36" s="271" t="s">
        <v>1006</v>
      </c>
      <c r="D36" s="258" t="s">
        <v>404</v>
      </c>
      <c r="E36" s="259">
        <v>5</v>
      </c>
      <c r="F36" s="260"/>
      <c r="G36" s="261">
        <f>ROUND(E36*F36,2)</f>
        <v>0</v>
      </c>
      <c r="H36" s="260"/>
      <c r="I36" s="261">
        <f>ROUND(E36*H36,2)</f>
        <v>0</v>
      </c>
      <c r="J36" s="260"/>
      <c r="K36" s="261">
        <f>ROUND(E36*J36,2)</f>
        <v>0</v>
      </c>
      <c r="L36" s="261">
        <v>21</v>
      </c>
      <c r="M36" s="261">
        <f>G36*(1+L36/100)</f>
        <v>0</v>
      </c>
      <c r="N36" s="259">
        <v>0</v>
      </c>
      <c r="O36" s="259">
        <f>ROUND(E36*N36,2)</f>
        <v>0</v>
      </c>
      <c r="P36" s="259">
        <v>0</v>
      </c>
      <c r="Q36" s="259">
        <f>ROUND(E36*P36,2)</f>
        <v>0</v>
      </c>
      <c r="R36" s="261"/>
      <c r="S36" s="261" t="s">
        <v>267</v>
      </c>
      <c r="T36" s="262" t="s">
        <v>206</v>
      </c>
      <c r="U36" s="223">
        <v>0</v>
      </c>
      <c r="V36" s="223">
        <f>ROUND(E36*U36,2)</f>
        <v>0</v>
      </c>
      <c r="W36" s="223"/>
      <c r="X36" s="223" t="s">
        <v>223</v>
      </c>
      <c r="Y36" s="223" t="s">
        <v>208</v>
      </c>
      <c r="Z36" s="212"/>
      <c r="AA36" s="212"/>
      <c r="AB36" s="212"/>
      <c r="AC36" s="212"/>
      <c r="AD36" s="212"/>
      <c r="AE36" s="212"/>
      <c r="AF36" s="212"/>
      <c r="AG36" s="212" t="s">
        <v>957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6">
        <v>26</v>
      </c>
      <c r="B37" s="257" t="s">
        <v>1007</v>
      </c>
      <c r="C37" s="271" t="s">
        <v>1008</v>
      </c>
      <c r="D37" s="258" t="s">
        <v>404</v>
      </c>
      <c r="E37" s="259">
        <v>1</v>
      </c>
      <c r="F37" s="260"/>
      <c r="G37" s="261">
        <f>ROUND(E37*F37,2)</f>
        <v>0</v>
      </c>
      <c r="H37" s="260"/>
      <c r="I37" s="261">
        <f>ROUND(E37*H37,2)</f>
        <v>0</v>
      </c>
      <c r="J37" s="260"/>
      <c r="K37" s="261">
        <f>ROUND(E37*J37,2)</f>
        <v>0</v>
      </c>
      <c r="L37" s="261">
        <v>21</v>
      </c>
      <c r="M37" s="261">
        <f>G37*(1+L37/100)</f>
        <v>0</v>
      </c>
      <c r="N37" s="259">
        <v>2.2000000000000001E-4</v>
      </c>
      <c r="O37" s="259">
        <f>ROUND(E37*N37,2)</f>
        <v>0</v>
      </c>
      <c r="P37" s="259">
        <v>0</v>
      </c>
      <c r="Q37" s="259">
        <f>ROUND(E37*P37,2)</f>
        <v>0</v>
      </c>
      <c r="R37" s="261"/>
      <c r="S37" s="261" t="s">
        <v>205</v>
      </c>
      <c r="T37" s="262" t="s">
        <v>206</v>
      </c>
      <c r="U37" s="223">
        <v>0</v>
      </c>
      <c r="V37" s="223">
        <f>ROUND(E37*U37,2)</f>
        <v>0</v>
      </c>
      <c r="W37" s="223"/>
      <c r="X37" s="223" t="s">
        <v>223</v>
      </c>
      <c r="Y37" s="223" t="s">
        <v>208</v>
      </c>
      <c r="Z37" s="212"/>
      <c r="AA37" s="212"/>
      <c r="AB37" s="212"/>
      <c r="AC37" s="212"/>
      <c r="AD37" s="212"/>
      <c r="AE37" s="212"/>
      <c r="AF37" s="212"/>
      <c r="AG37" s="212" t="s">
        <v>957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6">
        <v>27</v>
      </c>
      <c r="B38" s="257" t="s">
        <v>1009</v>
      </c>
      <c r="C38" s="271" t="s">
        <v>1010</v>
      </c>
      <c r="D38" s="258" t="s">
        <v>404</v>
      </c>
      <c r="E38" s="259">
        <v>47</v>
      </c>
      <c r="F38" s="260"/>
      <c r="G38" s="261">
        <f>ROUND(E38*F38,2)</f>
        <v>0</v>
      </c>
      <c r="H38" s="260"/>
      <c r="I38" s="261">
        <f>ROUND(E38*H38,2)</f>
        <v>0</v>
      </c>
      <c r="J38" s="260"/>
      <c r="K38" s="261">
        <f>ROUND(E38*J38,2)</f>
        <v>0</v>
      </c>
      <c r="L38" s="261">
        <v>21</v>
      </c>
      <c r="M38" s="261">
        <f>G38*(1+L38/100)</f>
        <v>0</v>
      </c>
      <c r="N38" s="259">
        <v>3.0000000000000001E-5</v>
      </c>
      <c r="O38" s="259">
        <f>ROUND(E38*N38,2)</f>
        <v>0</v>
      </c>
      <c r="P38" s="259">
        <v>0</v>
      </c>
      <c r="Q38" s="259">
        <f>ROUND(E38*P38,2)</f>
        <v>0</v>
      </c>
      <c r="R38" s="261"/>
      <c r="S38" s="261" t="s">
        <v>205</v>
      </c>
      <c r="T38" s="262" t="s">
        <v>206</v>
      </c>
      <c r="U38" s="223">
        <v>0</v>
      </c>
      <c r="V38" s="223">
        <f>ROUND(E38*U38,2)</f>
        <v>0</v>
      </c>
      <c r="W38" s="223"/>
      <c r="X38" s="223" t="s">
        <v>223</v>
      </c>
      <c r="Y38" s="223" t="s">
        <v>208</v>
      </c>
      <c r="Z38" s="212"/>
      <c r="AA38" s="212"/>
      <c r="AB38" s="212"/>
      <c r="AC38" s="212"/>
      <c r="AD38" s="212"/>
      <c r="AE38" s="212"/>
      <c r="AF38" s="212"/>
      <c r="AG38" s="212" t="s">
        <v>957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3">
        <v>28</v>
      </c>
      <c r="B39" s="234" t="s">
        <v>1011</v>
      </c>
      <c r="C39" s="242" t="s">
        <v>1012</v>
      </c>
      <c r="D39" s="235" t="s">
        <v>404</v>
      </c>
      <c r="E39" s="236">
        <v>1</v>
      </c>
      <c r="F39" s="237"/>
      <c r="G39" s="238">
        <f>ROUND(E39*F39,2)</f>
        <v>0</v>
      </c>
      <c r="H39" s="237"/>
      <c r="I39" s="238">
        <f>ROUND(E39*H39,2)</f>
        <v>0</v>
      </c>
      <c r="J39" s="237"/>
      <c r="K39" s="238">
        <f>ROUND(E39*J39,2)</f>
        <v>0</v>
      </c>
      <c r="L39" s="238">
        <v>21</v>
      </c>
      <c r="M39" s="238">
        <f>G39*(1+L39/100)</f>
        <v>0</v>
      </c>
      <c r="N39" s="236">
        <v>8.0000000000000007E-5</v>
      </c>
      <c r="O39" s="236">
        <f>ROUND(E39*N39,2)</f>
        <v>0</v>
      </c>
      <c r="P39" s="236">
        <v>3.0000000000000001E-3</v>
      </c>
      <c r="Q39" s="236">
        <f>ROUND(E39*P39,2)</f>
        <v>0</v>
      </c>
      <c r="R39" s="238"/>
      <c r="S39" s="238" t="s">
        <v>205</v>
      </c>
      <c r="T39" s="239" t="s">
        <v>206</v>
      </c>
      <c r="U39" s="223">
        <v>0</v>
      </c>
      <c r="V39" s="223">
        <f>ROUND(E39*U39,2)</f>
        <v>0</v>
      </c>
      <c r="W39" s="223"/>
      <c r="X39" s="223" t="s">
        <v>223</v>
      </c>
      <c r="Y39" s="223" t="s">
        <v>208</v>
      </c>
      <c r="Z39" s="212"/>
      <c r="AA39" s="212"/>
      <c r="AB39" s="212"/>
      <c r="AC39" s="212"/>
      <c r="AD39" s="212"/>
      <c r="AE39" s="212"/>
      <c r="AF39" s="212"/>
      <c r="AG39" s="212" t="s">
        <v>224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3" t="s">
        <v>983</v>
      </c>
      <c r="D40" s="240"/>
      <c r="E40" s="240"/>
      <c r="F40" s="240"/>
      <c r="G40" s="240"/>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211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3">
        <v>29</v>
      </c>
      <c r="B41" s="234" t="s">
        <v>1013</v>
      </c>
      <c r="C41" s="242" t="s">
        <v>1014</v>
      </c>
      <c r="D41" s="235" t="s">
        <v>404</v>
      </c>
      <c r="E41" s="236">
        <v>47</v>
      </c>
      <c r="F41" s="237"/>
      <c r="G41" s="238">
        <f>ROUND(E41*F41,2)</f>
        <v>0</v>
      </c>
      <c r="H41" s="237"/>
      <c r="I41" s="238">
        <f>ROUND(E41*H41,2)</f>
        <v>0</v>
      </c>
      <c r="J41" s="237"/>
      <c r="K41" s="238">
        <f>ROUND(E41*J41,2)</f>
        <v>0</v>
      </c>
      <c r="L41" s="238">
        <v>21</v>
      </c>
      <c r="M41" s="238">
        <f>G41*(1+L41/100)</f>
        <v>0</v>
      </c>
      <c r="N41" s="236">
        <v>8.0000000000000007E-5</v>
      </c>
      <c r="O41" s="236">
        <f>ROUND(E41*N41,2)</f>
        <v>0</v>
      </c>
      <c r="P41" s="236">
        <v>1E-3</v>
      </c>
      <c r="Q41" s="236">
        <f>ROUND(E41*P41,2)</f>
        <v>0.05</v>
      </c>
      <c r="R41" s="238"/>
      <c r="S41" s="238" t="s">
        <v>205</v>
      </c>
      <c r="T41" s="239" t="s">
        <v>206</v>
      </c>
      <c r="U41" s="223">
        <v>0</v>
      </c>
      <c r="V41" s="223">
        <f>ROUND(E41*U41,2)</f>
        <v>0</v>
      </c>
      <c r="W41" s="223"/>
      <c r="X41" s="223" t="s">
        <v>223</v>
      </c>
      <c r="Y41" s="223" t="s">
        <v>208</v>
      </c>
      <c r="Z41" s="212"/>
      <c r="AA41" s="212"/>
      <c r="AB41" s="212"/>
      <c r="AC41" s="212"/>
      <c r="AD41" s="212"/>
      <c r="AE41" s="212"/>
      <c r="AF41" s="212"/>
      <c r="AG41" s="212" t="s">
        <v>957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3" t="s">
        <v>983</v>
      </c>
      <c r="D42" s="240"/>
      <c r="E42" s="240"/>
      <c r="F42" s="240"/>
      <c r="G42" s="240"/>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211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6">
        <v>30</v>
      </c>
      <c r="B43" s="257" t="s">
        <v>1015</v>
      </c>
      <c r="C43" s="271" t="s">
        <v>1016</v>
      </c>
      <c r="D43" s="258" t="s">
        <v>962</v>
      </c>
      <c r="E43" s="259">
        <v>1</v>
      </c>
      <c r="F43" s="260"/>
      <c r="G43" s="261">
        <f>ROUND(E43*F43,2)</f>
        <v>0</v>
      </c>
      <c r="H43" s="260"/>
      <c r="I43" s="261">
        <f>ROUND(E43*H43,2)</f>
        <v>0</v>
      </c>
      <c r="J43" s="260"/>
      <c r="K43" s="261">
        <f>ROUND(E43*J43,2)</f>
        <v>0</v>
      </c>
      <c r="L43" s="261">
        <v>21</v>
      </c>
      <c r="M43" s="261">
        <f>G43*(1+L43/100)</f>
        <v>0</v>
      </c>
      <c r="N43" s="259">
        <v>0</v>
      </c>
      <c r="O43" s="259">
        <f>ROUND(E43*N43,2)</f>
        <v>0</v>
      </c>
      <c r="P43" s="259">
        <v>0</v>
      </c>
      <c r="Q43" s="259">
        <f>ROUND(E43*P43,2)</f>
        <v>0</v>
      </c>
      <c r="R43" s="261"/>
      <c r="S43" s="261" t="s">
        <v>267</v>
      </c>
      <c r="T43" s="262" t="s">
        <v>206</v>
      </c>
      <c r="U43" s="223">
        <v>0</v>
      </c>
      <c r="V43" s="223">
        <f>ROUND(E43*U43,2)</f>
        <v>0</v>
      </c>
      <c r="W43" s="223"/>
      <c r="X43" s="223" t="s">
        <v>223</v>
      </c>
      <c r="Y43" s="223" t="s">
        <v>208</v>
      </c>
      <c r="Z43" s="212"/>
      <c r="AA43" s="212"/>
      <c r="AB43" s="212"/>
      <c r="AC43" s="212"/>
      <c r="AD43" s="212"/>
      <c r="AE43" s="212"/>
      <c r="AF43" s="212"/>
      <c r="AG43" s="212" t="s">
        <v>957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6">
        <v>31</v>
      </c>
      <c r="B44" s="257" t="s">
        <v>1017</v>
      </c>
      <c r="C44" s="271" t="s">
        <v>1018</v>
      </c>
      <c r="D44" s="258" t="s">
        <v>404</v>
      </c>
      <c r="E44" s="259">
        <v>1</v>
      </c>
      <c r="F44" s="260"/>
      <c r="G44" s="261">
        <f>ROUND(E44*F44,2)</f>
        <v>0</v>
      </c>
      <c r="H44" s="260"/>
      <c r="I44" s="261">
        <f>ROUND(E44*H44,2)</f>
        <v>0</v>
      </c>
      <c r="J44" s="260"/>
      <c r="K44" s="261">
        <f>ROUND(E44*J44,2)</f>
        <v>0</v>
      </c>
      <c r="L44" s="261">
        <v>21</v>
      </c>
      <c r="M44" s="261">
        <f>G44*(1+L44/100)</f>
        <v>0</v>
      </c>
      <c r="N44" s="259">
        <v>0</v>
      </c>
      <c r="O44" s="259">
        <f>ROUND(E44*N44,2)</f>
        <v>0</v>
      </c>
      <c r="P44" s="259">
        <v>0</v>
      </c>
      <c r="Q44" s="259">
        <f>ROUND(E44*P44,2)</f>
        <v>0</v>
      </c>
      <c r="R44" s="261"/>
      <c r="S44" s="261" t="s">
        <v>267</v>
      </c>
      <c r="T44" s="262" t="s">
        <v>206</v>
      </c>
      <c r="U44" s="223">
        <v>0</v>
      </c>
      <c r="V44" s="223">
        <f>ROUND(E44*U44,2)</f>
        <v>0</v>
      </c>
      <c r="W44" s="223"/>
      <c r="X44" s="223" t="s">
        <v>223</v>
      </c>
      <c r="Y44" s="223" t="s">
        <v>208</v>
      </c>
      <c r="Z44" s="212"/>
      <c r="AA44" s="212"/>
      <c r="AB44" s="212"/>
      <c r="AC44" s="212"/>
      <c r="AD44" s="212"/>
      <c r="AE44" s="212"/>
      <c r="AF44" s="212"/>
      <c r="AG44" s="212" t="s">
        <v>957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6">
        <v>32</v>
      </c>
      <c r="B45" s="257" t="s">
        <v>1019</v>
      </c>
      <c r="C45" s="271" t="s">
        <v>1020</v>
      </c>
      <c r="D45" s="258" t="s">
        <v>962</v>
      </c>
      <c r="E45" s="259">
        <v>1</v>
      </c>
      <c r="F45" s="260"/>
      <c r="G45" s="261">
        <f>ROUND(E45*F45,2)</f>
        <v>0</v>
      </c>
      <c r="H45" s="260"/>
      <c r="I45" s="261">
        <f>ROUND(E45*H45,2)</f>
        <v>0</v>
      </c>
      <c r="J45" s="260"/>
      <c r="K45" s="261">
        <f>ROUND(E45*J45,2)</f>
        <v>0</v>
      </c>
      <c r="L45" s="261">
        <v>21</v>
      </c>
      <c r="M45" s="261">
        <f>G45*(1+L45/100)</f>
        <v>0</v>
      </c>
      <c r="N45" s="259">
        <v>0</v>
      </c>
      <c r="O45" s="259">
        <f>ROUND(E45*N45,2)</f>
        <v>0</v>
      </c>
      <c r="P45" s="259">
        <v>0</v>
      </c>
      <c r="Q45" s="259">
        <f>ROUND(E45*P45,2)</f>
        <v>0</v>
      </c>
      <c r="R45" s="261"/>
      <c r="S45" s="261" t="s">
        <v>267</v>
      </c>
      <c r="T45" s="262" t="s">
        <v>206</v>
      </c>
      <c r="U45" s="223">
        <v>0</v>
      </c>
      <c r="V45" s="223">
        <f>ROUND(E45*U45,2)</f>
        <v>0</v>
      </c>
      <c r="W45" s="223"/>
      <c r="X45" s="223" t="s">
        <v>223</v>
      </c>
      <c r="Y45" s="223" t="s">
        <v>208</v>
      </c>
      <c r="Z45" s="212"/>
      <c r="AA45" s="212"/>
      <c r="AB45" s="212"/>
      <c r="AC45" s="212"/>
      <c r="AD45" s="212"/>
      <c r="AE45" s="212"/>
      <c r="AF45" s="212"/>
      <c r="AG45" s="212" t="s">
        <v>957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6">
        <v>33</v>
      </c>
      <c r="B46" s="257" t="s">
        <v>1021</v>
      </c>
      <c r="C46" s="271" t="s">
        <v>1022</v>
      </c>
      <c r="D46" s="258" t="s">
        <v>962</v>
      </c>
      <c r="E46" s="259">
        <v>1</v>
      </c>
      <c r="F46" s="260"/>
      <c r="G46" s="261">
        <f>ROUND(E46*F46,2)</f>
        <v>0</v>
      </c>
      <c r="H46" s="260"/>
      <c r="I46" s="261">
        <f>ROUND(E46*H46,2)</f>
        <v>0</v>
      </c>
      <c r="J46" s="260"/>
      <c r="K46" s="261">
        <f>ROUND(E46*J46,2)</f>
        <v>0</v>
      </c>
      <c r="L46" s="261">
        <v>21</v>
      </c>
      <c r="M46" s="261">
        <f>G46*(1+L46/100)</f>
        <v>0</v>
      </c>
      <c r="N46" s="259">
        <v>0</v>
      </c>
      <c r="O46" s="259">
        <f>ROUND(E46*N46,2)</f>
        <v>0</v>
      </c>
      <c r="P46" s="259">
        <v>0</v>
      </c>
      <c r="Q46" s="259">
        <f>ROUND(E46*P46,2)</f>
        <v>0</v>
      </c>
      <c r="R46" s="261"/>
      <c r="S46" s="261" t="s">
        <v>267</v>
      </c>
      <c r="T46" s="262" t="s">
        <v>206</v>
      </c>
      <c r="U46" s="223">
        <v>0</v>
      </c>
      <c r="V46" s="223">
        <f>ROUND(E46*U46,2)</f>
        <v>0</v>
      </c>
      <c r="W46" s="223"/>
      <c r="X46" s="223" t="s">
        <v>467</v>
      </c>
      <c r="Y46" s="223" t="s">
        <v>208</v>
      </c>
      <c r="Z46" s="212"/>
      <c r="AA46" s="212"/>
      <c r="AB46" s="212"/>
      <c r="AC46" s="212"/>
      <c r="AD46" s="212"/>
      <c r="AE46" s="212"/>
      <c r="AF46" s="212"/>
      <c r="AG46" s="212" t="s">
        <v>468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6">
        <v>34</v>
      </c>
      <c r="B47" s="257" t="s">
        <v>1023</v>
      </c>
      <c r="C47" s="271" t="s">
        <v>1024</v>
      </c>
      <c r="D47" s="258" t="s">
        <v>962</v>
      </c>
      <c r="E47" s="259">
        <v>1</v>
      </c>
      <c r="F47" s="260"/>
      <c r="G47" s="261">
        <f>ROUND(E47*F47,2)</f>
        <v>0</v>
      </c>
      <c r="H47" s="260"/>
      <c r="I47" s="261">
        <f>ROUND(E47*H47,2)</f>
        <v>0</v>
      </c>
      <c r="J47" s="260"/>
      <c r="K47" s="261">
        <f>ROUND(E47*J47,2)</f>
        <v>0</v>
      </c>
      <c r="L47" s="261">
        <v>21</v>
      </c>
      <c r="M47" s="261">
        <f>G47*(1+L47/100)</f>
        <v>0</v>
      </c>
      <c r="N47" s="259">
        <v>0</v>
      </c>
      <c r="O47" s="259">
        <f>ROUND(E47*N47,2)</f>
        <v>0</v>
      </c>
      <c r="P47" s="259">
        <v>0</v>
      </c>
      <c r="Q47" s="259">
        <f>ROUND(E47*P47,2)</f>
        <v>0</v>
      </c>
      <c r="R47" s="261"/>
      <c r="S47" s="261" t="s">
        <v>267</v>
      </c>
      <c r="T47" s="262" t="s">
        <v>206</v>
      </c>
      <c r="U47" s="223">
        <v>0</v>
      </c>
      <c r="V47" s="223">
        <f>ROUND(E47*U47,2)</f>
        <v>0</v>
      </c>
      <c r="W47" s="223"/>
      <c r="X47" s="223" t="s">
        <v>467</v>
      </c>
      <c r="Y47" s="223" t="s">
        <v>208</v>
      </c>
      <c r="Z47" s="212"/>
      <c r="AA47" s="212"/>
      <c r="AB47" s="212"/>
      <c r="AC47" s="212"/>
      <c r="AD47" s="212"/>
      <c r="AE47" s="212"/>
      <c r="AF47" s="212"/>
      <c r="AG47" s="212" t="s">
        <v>795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6" t="s">
        <v>200</v>
      </c>
      <c r="B48" s="227" t="s">
        <v>160</v>
      </c>
      <c r="C48" s="241" t="s">
        <v>161</v>
      </c>
      <c r="D48" s="228"/>
      <c r="E48" s="229"/>
      <c r="F48" s="230"/>
      <c r="G48" s="230">
        <f>SUMIF(AG49:AG57,"&lt;&gt;NOR",G49:G57)</f>
        <v>0</v>
      </c>
      <c r="H48" s="230"/>
      <c r="I48" s="230">
        <f>SUM(I49:I57)</f>
        <v>0</v>
      </c>
      <c r="J48" s="230"/>
      <c r="K48" s="230">
        <f>SUM(K49:K57)</f>
        <v>0</v>
      </c>
      <c r="L48" s="230"/>
      <c r="M48" s="230">
        <f>SUM(M49:M57)</f>
        <v>0</v>
      </c>
      <c r="N48" s="229"/>
      <c r="O48" s="229">
        <f>SUM(O49:O57)</f>
        <v>0.01</v>
      </c>
      <c r="P48" s="229"/>
      <c r="Q48" s="229">
        <f>SUM(Q49:Q57)</f>
        <v>0</v>
      </c>
      <c r="R48" s="230"/>
      <c r="S48" s="230"/>
      <c r="T48" s="231"/>
      <c r="U48" s="225"/>
      <c r="V48" s="225">
        <f>SUM(V49:V57)</f>
        <v>0</v>
      </c>
      <c r="W48" s="225"/>
      <c r="X48" s="225"/>
      <c r="Y48" s="225"/>
      <c r="AG48" t="s">
        <v>201</v>
      </c>
    </row>
    <row r="49" spans="1:60" outlineLevel="1" x14ac:dyDescent="0.2">
      <c r="A49" s="233">
        <v>35</v>
      </c>
      <c r="B49" s="234" t="s">
        <v>1025</v>
      </c>
      <c r="C49" s="242" t="s">
        <v>1026</v>
      </c>
      <c r="D49" s="235" t="s">
        <v>404</v>
      </c>
      <c r="E49" s="236">
        <v>70</v>
      </c>
      <c r="F49" s="237"/>
      <c r="G49" s="238">
        <f>ROUND(E49*F49,2)</f>
        <v>0</v>
      </c>
      <c r="H49" s="237"/>
      <c r="I49" s="238">
        <f>ROUND(E49*H49,2)</f>
        <v>0</v>
      </c>
      <c r="J49" s="237"/>
      <c r="K49" s="238">
        <f>ROUND(E49*J49,2)</f>
        <v>0</v>
      </c>
      <c r="L49" s="238">
        <v>21</v>
      </c>
      <c r="M49" s="238">
        <f>G49*(1+L49/100)</f>
        <v>0</v>
      </c>
      <c r="N49" s="236">
        <v>0</v>
      </c>
      <c r="O49" s="236">
        <f>ROUND(E49*N49,2)</f>
        <v>0</v>
      </c>
      <c r="P49" s="236">
        <v>0</v>
      </c>
      <c r="Q49" s="236">
        <f>ROUND(E49*P49,2)</f>
        <v>0</v>
      </c>
      <c r="R49" s="238"/>
      <c r="S49" s="238" t="s">
        <v>267</v>
      </c>
      <c r="T49" s="239" t="s">
        <v>206</v>
      </c>
      <c r="U49" s="223">
        <v>0</v>
      </c>
      <c r="V49" s="223">
        <f>ROUND(E49*U49,2)</f>
        <v>0</v>
      </c>
      <c r="W49" s="223"/>
      <c r="X49" s="223" t="s">
        <v>223</v>
      </c>
      <c r="Y49" s="223" t="s">
        <v>208</v>
      </c>
      <c r="Z49" s="212"/>
      <c r="AA49" s="212"/>
      <c r="AB49" s="212"/>
      <c r="AC49" s="212"/>
      <c r="AD49" s="212"/>
      <c r="AE49" s="212"/>
      <c r="AF49" s="212"/>
      <c r="AG49" s="212" t="s">
        <v>957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6" t="s">
        <v>1027</v>
      </c>
      <c r="D50" s="247"/>
      <c r="E50" s="248">
        <v>70</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228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6">
        <v>36</v>
      </c>
      <c r="B51" s="257" t="s">
        <v>1028</v>
      </c>
      <c r="C51" s="271" t="s">
        <v>1029</v>
      </c>
      <c r="D51" s="258" t="s">
        <v>404</v>
      </c>
      <c r="E51" s="259">
        <v>25</v>
      </c>
      <c r="F51" s="260"/>
      <c r="G51" s="261">
        <f>ROUND(E51*F51,2)</f>
        <v>0</v>
      </c>
      <c r="H51" s="260"/>
      <c r="I51" s="261">
        <f>ROUND(E51*H51,2)</f>
        <v>0</v>
      </c>
      <c r="J51" s="260"/>
      <c r="K51" s="261">
        <f>ROUND(E51*J51,2)</f>
        <v>0</v>
      </c>
      <c r="L51" s="261">
        <v>21</v>
      </c>
      <c r="M51" s="261">
        <f>G51*(1+L51/100)</f>
        <v>0</v>
      </c>
      <c r="N51" s="259">
        <v>0</v>
      </c>
      <c r="O51" s="259">
        <f>ROUND(E51*N51,2)</f>
        <v>0</v>
      </c>
      <c r="P51" s="259">
        <v>0</v>
      </c>
      <c r="Q51" s="259">
        <f>ROUND(E51*P51,2)</f>
        <v>0</v>
      </c>
      <c r="R51" s="261"/>
      <c r="S51" s="261" t="s">
        <v>267</v>
      </c>
      <c r="T51" s="262" t="s">
        <v>206</v>
      </c>
      <c r="U51" s="223">
        <v>0</v>
      </c>
      <c r="V51" s="223">
        <f>ROUND(E51*U51,2)</f>
        <v>0</v>
      </c>
      <c r="W51" s="223"/>
      <c r="X51" s="223" t="s">
        <v>467</v>
      </c>
      <c r="Y51" s="223" t="s">
        <v>208</v>
      </c>
      <c r="Z51" s="212"/>
      <c r="AA51" s="212"/>
      <c r="AB51" s="212"/>
      <c r="AC51" s="212"/>
      <c r="AD51" s="212"/>
      <c r="AE51" s="212"/>
      <c r="AF51" s="212"/>
      <c r="AG51" s="212" t="s">
        <v>795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6">
        <v>37</v>
      </c>
      <c r="B52" s="257" t="s">
        <v>1030</v>
      </c>
      <c r="C52" s="271" t="s">
        <v>1031</v>
      </c>
      <c r="D52" s="258" t="s">
        <v>404</v>
      </c>
      <c r="E52" s="259">
        <v>2</v>
      </c>
      <c r="F52" s="260"/>
      <c r="G52" s="261">
        <f>ROUND(E52*F52,2)</f>
        <v>0</v>
      </c>
      <c r="H52" s="260"/>
      <c r="I52" s="261">
        <f>ROUND(E52*H52,2)</f>
        <v>0</v>
      </c>
      <c r="J52" s="260"/>
      <c r="K52" s="261">
        <f>ROUND(E52*J52,2)</f>
        <v>0</v>
      </c>
      <c r="L52" s="261">
        <v>21</v>
      </c>
      <c r="M52" s="261">
        <f>G52*(1+L52/100)</f>
        <v>0</v>
      </c>
      <c r="N52" s="259">
        <v>0</v>
      </c>
      <c r="O52" s="259">
        <f>ROUND(E52*N52,2)</f>
        <v>0</v>
      </c>
      <c r="P52" s="259">
        <v>0</v>
      </c>
      <c r="Q52" s="259">
        <f>ROUND(E52*P52,2)</f>
        <v>0</v>
      </c>
      <c r="R52" s="261"/>
      <c r="S52" s="261" t="s">
        <v>267</v>
      </c>
      <c r="T52" s="262" t="s">
        <v>206</v>
      </c>
      <c r="U52" s="223">
        <v>0</v>
      </c>
      <c r="V52" s="223">
        <f>ROUND(E52*U52,2)</f>
        <v>0</v>
      </c>
      <c r="W52" s="223"/>
      <c r="X52" s="223" t="s">
        <v>467</v>
      </c>
      <c r="Y52" s="223" t="s">
        <v>208</v>
      </c>
      <c r="Z52" s="212"/>
      <c r="AA52" s="212"/>
      <c r="AB52" s="212"/>
      <c r="AC52" s="212"/>
      <c r="AD52" s="212"/>
      <c r="AE52" s="212"/>
      <c r="AF52" s="212"/>
      <c r="AG52" s="212" t="s">
        <v>468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6">
        <v>38</v>
      </c>
      <c r="B53" s="257" t="s">
        <v>1032</v>
      </c>
      <c r="C53" s="271" t="s">
        <v>1033</v>
      </c>
      <c r="D53" s="258" t="s">
        <v>404</v>
      </c>
      <c r="E53" s="259">
        <v>10</v>
      </c>
      <c r="F53" s="260"/>
      <c r="G53" s="261">
        <f>ROUND(E53*F53,2)</f>
        <v>0</v>
      </c>
      <c r="H53" s="260"/>
      <c r="I53" s="261">
        <f>ROUND(E53*H53,2)</f>
        <v>0</v>
      </c>
      <c r="J53" s="260"/>
      <c r="K53" s="261">
        <f>ROUND(E53*J53,2)</f>
        <v>0</v>
      </c>
      <c r="L53" s="261">
        <v>21</v>
      </c>
      <c r="M53" s="261">
        <f>G53*(1+L53/100)</f>
        <v>0</v>
      </c>
      <c r="N53" s="259">
        <v>0</v>
      </c>
      <c r="O53" s="259">
        <f>ROUND(E53*N53,2)</f>
        <v>0</v>
      </c>
      <c r="P53" s="259">
        <v>0</v>
      </c>
      <c r="Q53" s="259">
        <f>ROUND(E53*P53,2)</f>
        <v>0</v>
      </c>
      <c r="R53" s="261"/>
      <c r="S53" s="261" t="s">
        <v>267</v>
      </c>
      <c r="T53" s="262" t="s">
        <v>206</v>
      </c>
      <c r="U53" s="223">
        <v>0</v>
      </c>
      <c r="V53" s="223">
        <f>ROUND(E53*U53,2)</f>
        <v>0</v>
      </c>
      <c r="W53" s="223"/>
      <c r="X53" s="223" t="s">
        <v>467</v>
      </c>
      <c r="Y53" s="223" t="s">
        <v>208</v>
      </c>
      <c r="Z53" s="212"/>
      <c r="AA53" s="212"/>
      <c r="AB53" s="212"/>
      <c r="AC53" s="212"/>
      <c r="AD53" s="212"/>
      <c r="AE53" s="212"/>
      <c r="AF53" s="212"/>
      <c r="AG53" s="212" t="s">
        <v>795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6">
        <v>39</v>
      </c>
      <c r="B54" s="257" t="s">
        <v>1034</v>
      </c>
      <c r="C54" s="271" t="s">
        <v>1035</v>
      </c>
      <c r="D54" s="258" t="s">
        <v>404</v>
      </c>
      <c r="E54" s="259">
        <v>11</v>
      </c>
      <c r="F54" s="260"/>
      <c r="G54" s="261">
        <f>ROUND(E54*F54,2)</f>
        <v>0</v>
      </c>
      <c r="H54" s="260"/>
      <c r="I54" s="261">
        <f>ROUND(E54*H54,2)</f>
        <v>0</v>
      </c>
      <c r="J54" s="260"/>
      <c r="K54" s="261">
        <f>ROUND(E54*J54,2)</f>
        <v>0</v>
      </c>
      <c r="L54" s="261">
        <v>21</v>
      </c>
      <c r="M54" s="261">
        <f>G54*(1+L54/100)</f>
        <v>0</v>
      </c>
      <c r="N54" s="259">
        <v>0</v>
      </c>
      <c r="O54" s="259">
        <f>ROUND(E54*N54,2)</f>
        <v>0</v>
      </c>
      <c r="P54" s="259">
        <v>0</v>
      </c>
      <c r="Q54" s="259">
        <f>ROUND(E54*P54,2)</f>
        <v>0</v>
      </c>
      <c r="R54" s="261"/>
      <c r="S54" s="261" t="s">
        <v>267</v>
      </c>
      <c r="T54" s="262" t="s">
        <v>206</v>
      </c>
      <c r="U54" s="223">
        <v>0</v>
      </c>
      <c r="V54" s="223">
        <f>ROUND(E54*U54,2)</f>
        <v>0</v>
      </c>
      <c r="W54" s="223"/>
      <c r="X54" s="223" t="s">
        <v>467</v>
      </c>
      <c r="Y54" s="223" t="s">
        <v>208</v>
      </c>
      <c r="Z54" s="212"/>
      <c r="AA54" s="212"/>
      <c r="AB54" s="212"/>
      <c r="AC54" s="212"/>
      <c r="AD54" s="212"/>
      <c r="AE54" s="212"/>
      <c r="AF54" s="212"/>
      <c r="AG54" s="212" t="s">
        <v>795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6">
        <v>40</v>
      </c>
      <c r="B55" s="257" t="s">
        <v>1036</v>
      </c>
      <c r="C55" s="271" t="s">
        <v>1037</v>
      </c>
      <c r="D55" s="258" t="s">
        <v>404</v>
      </c>
      <c r="E55" s="259">
        <v>6</v>
      </c>
      <c r="F55" s="260"/>
      <c r="G55" s="261">
        <f>ROUND(E55*F55,2)</f>
        <v>0</v>
      </c>
      <c r="H55" s="260"/>
      <c r="I55" s="261">
        <f>ROUND(E55*H55,2)</f>
        <v>0</v>
      </c>
      <c r="J55" s="260"/>
      <c r="K55" s="261">
        <f>ROUND(E55*J55,2)</f>
        <v>0</v>
      </c>
      <c r="L55" s="261">
        <v>21</v>
      </c>
      <c r="M55" s="261">
        <f>G55*(1+L55/100)</f>
        <v>0</v>
      </c>
      <c r="N55" s="259">
        <v>0</v>
      </c>
      <c r="O55" s="259">
        <f>ROUND(E55*N55,2)</f>
        <v>0</v>
      </c>
      <c r="P55" s="259">
        <v>0</v>
      </c>
      <c r="Q55" s="259">
        <f>ROUND(E55*P55,2)</f>
        <v>0</v>
      </c>
      <c r="R55" s="261"/>
      <c r="S55" s="261" t="s">
        <v>267</v>
      </c>
      <c r="T55" s="262" t="s">
        <v>206</v>
      </c>
      <c r="U55" s="223">
        <v>0</v>
      </c>
      <c r="V55" s="223">
        <f>ROUND(E55*U55,2)</f>
        <v>0</v>
      </c>
      <c r="W55" s="223"/>
      <c r="X55" s="223" t="s">
        <v>467</v>
      </c>
      <c r="Y55" s="223" t="s">
        <v>208</v>
      </c>
      <c r="Z55" s="212"/>
      <c r="AA55" s="212"/>
      <c r="AB55" s="212"/>
      <c r="AC55" s="212"/>
      <c r="AD55" s="212"/>
      <c r="AE55" s="212"/>
      <c r="AF55" s="212"/>
      <c r="AG55" s="212" t="s">
        <v>795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6">
        <v>41</v>
      </c>
      <c r="B56" s="257" t="s">
        <v>1038</v>
      </c>
      <c r="C56" s="271" t="s">
        <v>1039</v>
      </c>
      <c r="D56" s="258" t="s">
        <v>404</v>
      </c>
      <c r="E56" s="259">
        <v>4</v>
      </c>
      <c r="F56" s="260"/>
      <c r="G56" s="261">
        <f>ROUND(E56*F56,2)</f>
        <v>0</v>
      </c>
      <c r="H56" s="260"/>
      <c r="I56" s="261">
        <f>ROUND(E56*H56,2)</f>
        <v>0</v>
      </c>
      <c r="J56" s="260"/>
      <c r="K56" s="261">
        <f>ROUND(E56*J56,2)</f>
        <v>0</v>
      </c>
      <c r="L56" s="261">
        <v>21</v>
      </c>
      <c r="M56" s="261">
        <f>G56*(1+L56/100)</f>
        <v>0</v>
      </c>
      <c r="N56" s="259">
        <v>1.3600000000000001E-3</v>
      </c>
      <c r="O56" s="259">
        <f>ROUND(E56*N56,2)</f>
        <v>0.01</v>
      </c>
      <c r="P56" s="259">
        <v>0</v>
      </c>
      <c r="Q56" s="259">
        <f>ROUND(E56*P56,2)</f>
        <v>0</v>
      </c>
      <c r="R56" s="261"/>
      <c r="S56" s="261" t="s">
        <v>267</v>
      </c>
      <c r="T56" s="262" t="s">
        <v>206</v>
      </c>
      <c r="U56" s="223">
        <v>0</v>
      </c>
      <c r="V56" s="223">
        <f>ROUND(E56*U56,2)</f>
        <v>0</v>
      </c>
      <c r="W56" s="223"/>
      <c r="X56" s="223" t="s">
        <v>467</v>
      </c>
      <c r="Y56" s="223" t="s">
        <v>208</v>
      </c>
      <c r="Z56" s="212"/>
      <c r="AA56" s="212"/>
      <c r="AB56" s="212"/>
      <c r="AC56" s="212"/>
      <c r="AD56" s="212"/>
      <c r="AE56" s="212"/>
      <c r="AF56" s="212"/>
      <c r="AG56" s="212" t="s">
        <v>795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3">
        <v>42</v>
      </c>
      <c r="B57" s="234" t="s">
        <v>1040</v>
      </c>
      <c r="C57" s="242" t="s">
        <v>1041</v>
      </c>
      <c r="D57" s="235" t="s">
        <v>404</v>
      </c>
      <c r="E57" s="236">
        <v>12</v>
      </c>
      <c r="F57" s="237"/>
      <c r="G57" s="238">
        <f>ROUND(E57*F57,2)</f>
        <v>0</v>
      </c>
      <c r="H57" s="237"/>
      <c r="I57" s="238">
        <f>ROUND(E57*H57,2)</f>
        <v>0</v>
      </c>
      <c r="J57" s="237"/>
      <c r="K57" s="238">
        <f>ROUND(E57*J57,2)</f>
        <v>0</v>
      </c>
      <c r="L57" s="238">
        <v>21</v>
      </c>
      <c r="M57" s="238">
        <f>G57*(1+L57/100)</f>
        <v>0</v>
      </c>
      <c r="N57" s="236">
        <v>0</v>
      </c>
      <c r="O57" s="236">
        <f>ROUND(E57*N57,2)</f>
        <v>0</v>
      </c>
      <c r="P57" s="236">
        <v>0</v>
      </c>
      <c r="Q57" s="236">
        <f>ROUND(E57*P57,2)</f>
        <v>0</v>
      </c>
      <c r="R57" s="238"/>
      <c r="S57" s="238" t="s">
        <v>267</v>
      </c>
      <c r="T57" s="239" t="s">
        <v>206</v>
      </c>
      <c r="U57" s="223">
        <v>0</v>
      </c>
      <c r="V57" s="223">
        <f>ROUND(E57*U57,2)</f>
        <v>0</v>
      </c>
      <c r="W57" s="223"/>
      <c r="X57" s="223" t="s">
        <v>467</v>
      </c>
      <c r="Y57" s="223" t="s">
        <v>208</v>
      </c>
      <c r="Z57" s="212"/>
      <c r="AA57" s="212"/>
      <c r="AB57" s="212"/>
      <c r="AC57" s="212"/>
      <c r="AD57" s="212"/>
      <c r="AE57" s="212"/>
      <c r="AF57" s="212"/>
      <c r="AG57" s="212" t="s">
        <v>795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3"/>
      <c r="B58" s="4"/>
      <c r="C58" s="244"/>
      <c r="D58" s="6"/>
      <c r="E58" s="3"/>
      <c r="F58" s="3"/>
      <c r="G58" s="3"/>
      <c r="H58" s="3"/>
      <c r="I58" s="3"/>
      <c r="J58" s="3"/>
      <c r="K58" s="3"/>
      <c r="L58" s="3"/>
      <c r="M58" s="3"/>
      <c r="N58" s="3"/>
      <c r="O58" s="3"/>
      <c r="P58" s="3"/>
      <c r="Q58" s="3"/>
      <c r="R58" s="3"/>
      <c r="S58" s="3"/>
      <c r="T58" s="3"/>
      <c r="U58" s="3"/>
      <c r="V58" s="3"/>
      <c r="W58" s="3"/>
      <c r="X58" s="3"/>
      <c r="Y58" s="3"/>
      <c r="AE58">
        <v>12</v>
      </c>
      <c r="AF58">
        <v>21</v>
      </c>
      <c r="AG58" t="s">
        <v>186</v>
      </c>
    </row>
    <row r="59" spans="1:60" x14ac:dyDescent="0.2">
      <c r="A59" s="215"/>
      <c r="B59" s="216" t="s">
        <v>29</v>
      </c>
      <c r="C59" s="245"/>
      <c r="D59" s="217"/>
      <c r="E59" s="218"/>
      <c r="F59" s="218"/>
      <c r="G59" s="232">
        <f>G8+G48</f>
        <v>0</v>
      </c>
      <c r="H59" s="3"/>
      <c r="I59" s="3"/>
      <c r="J59" s="3"/>
      <c r="K59" s="3"/>
      <c r="L59" s="3"/>
      <c r="M59" s="3"/>
      <c r="N59" s="3"/>
      <c r="O59" s="3"/>
      <c r="P59" s="3"/>
      <c r="Q59" s="3"/>
      <c r="R59" s="3"/>
      <c r="S59" s="3"/>
      <c r="T59" s="3"/>
      <c r="U59" s="3"/>
      <c r="V59" s="3"/>
      <c r="W59" s="3"/>
      <c r="X59" s="3"/>
      <c r="Y59" s="3"/>
      <c r="AE59">
        <f>SUMIF(L7:L57,AE58,G7:G57)</f>
        <v>0</v>
      </c>
      <c r="AF59">
        <f>SUMIF(L7:L57,AF58,G7:G57)</f>
        <v>0</v>
      </c>
      <c r="AG59" t="s">
        <v>215</v>
      </c>
    </row>
    <row r="60" spans="1:60" x14ac:dyDescent="0.2">
      <c r="C60" s="246"/>
      <c r="D60" s="10"/>
      <c r="AG60" t="s">
        <v>216</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IWuSdbW6VgcnYRFpPOsyoGOp+6ynnReCtkpnfRkt2nsGVvTPoH39/X4DWc/yj6H47D6RpwIjqUmqEdULeeraA==" saltValue="F2CPOahK0z9plQiSD3/ZSg==" spinCount="100000" sheet="1" formatRows="0"/>
  <mergeCells count="8">
    <mergeCell ref="C40:G40"/>
    <mergeCell ref="C42:G42"/>
    <mergeCell ref="A1:G1"/>
    <mergeCell ref="C2:G2"/>
    <mergeCell ref="C3:G3"/>
    <mergeCell ref="C4:G4"/>
    <mergeCell ref="C23:G23"/>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814A-35AE-480C-A6FC-5A907AFBFA8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217</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49</v>
      </c>
      <c r="C3" s="201" t="s">
        <v>50</v>
      </c>
      <c r="D3" s="199"/>
      <c r="E3" s="199"/>
      <c r="F3" s="199"/>
      <c r="G3" s="200"/>
      <c r="AC3" s="176" t="s">
        <v>173</v>
      </c>
      <c r="AG3" t="s">
        <v>176</v>
      </c>
    </row>
    <row r="4" spans="1:60" ht="24.95" customHeight="1" x14ac:dyDescent="0.2">
      <c r="A4" s="202" t="s">
        <v>9</v>
      </c>
      <c r="B4" s="203" t="s">
        <v>57</v>
      </c>
      <c r="C4" s="204" t="s">
        <v>58</v>
      </c>
      <c r="D4" s="205"/>
      <c r="E4" s="205"/>
      <c r="F4" s="205"/>
      <c r="G4" s="206"/>
      <c r="AG4" t="s">
        <v>177</v>
      </c>
    </row>
    <row r="5" spans="1:60" x14ac:dyDescent="0.2">
      <c r="D5" s="10"/>
    </row>
    <row r="6" spans="1:60" ht="38.25" x14ac:dyDescent="0.2">
      <c r="A6" s="208" t="s">
        <v>178</v>
      </c>
      <c r="B6" s="210" t="s">
        <v>179</v>
      </c>
      <c r="C6" s="210" t="s">
        <v>180</v>
      </c>
      <c r="D6" s="209" t="s">
        <v>181</v>
      </c>
      <c r="E6" s="208" t="s">
        <v>182</v>
      </c>
      <c r="F6" s="207" t="s">
        <v>183</v>
      </c>
      <c r="G6" s="208" t="s">
        <v>29</v>
      </c>
      <c r="H6" s="211" t="s">
        <v>30</v>
      </c>
      <c r="I6" s="211" t="s">
        <v>184</v>
      </c>
      <c r="J6" s="211" t="s">
        <v>31</v>
      </c>
      <c r="K6" s="211" t="s">
        <v>185</v>
      </c>
      <c r="L6" s="211" t="s">
        <v>186</v>
      </c>
      <c r="M6" s="211" t="s">
        <v>187</v>
      </c>
      <c r="N6" s="211" t="s">
        <v>188</v>
      </c>
      <c r="O6" s="211" t="s">
        <v>189</v>
      </c>
      <c r="P6" s="211" t="s">
        <v>190</v>
      </c>
      <c r="Q6" s="211" t="s">
        <v>191</v>
      </c>
      <c r="R6" s="211" t="s">
        <v>192</v>
      </c>
      <c r="S6" s="211" t="s">
        <v>193</v>
      </c>
      <c r="T6" s="211" t="s">
        <v>194</v>
      </c>
      <c r="U6" s="211" t="s">
        <v>195</v>
      </c>
      <c r="V6" s="211" t="s">
        <v>196</v>
      </c>
      <c r="W6" s="211" t="s">
        <v>197</v>
      </c>
      <c r="X6" s="211" t="s">
        <v>198</v>
      </c>
      <c r="Y6" s="211" t="s">
        <v>199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200</v>
      </c>
      <c r="B8" s="227" t="s">
        <v>162</v>
      </c>
      <c r="C8" s="241" t="s">
        <v>163</v>
      </c>
      <c r="D8" s="228"/>
      <c r="E8" s="229"/>
      <c r="F8" s="230"/>
      <c r="G8" s="230">
        <f>SUMIF(AG9:AG16,"&lt;&gt;NOR",G9:G16)</f>
        <v>0</v>
      </c>
      <c r="H8" s="230"/>
      <c r="I8" s="230">
        <f>SUM(I9:I16)</f>
        <v>0</v>
      </c>
      <c r="J8" s="230"/>
      <c r="K8" s="230">
        <f>SUM(K9:K16)</f>
        <v>0</v>
      </c>
      <c r="L8" s="230"/>
      <c r="M8" s="230">
        <f>SUM(M9:M16)</f>
        <v>0</v>
      </c>
      <c r="N8" s="229"/>
      <c r="O8" s="229">
        <f>SUM(O9:O16)</f>
        <v>0.01</v>
      </c>
      <c r="P8" s="229"/>
      <c r="Q8" s="229">
        <f>SUM(Q9:Q16)</f>
        <v>0</v>
      </c>
      <c r="R8" s="230"/>
      <c r="S8" s="230"/>
      <c r="T8" s="231"/>
      <c r="U8" s="225"/>
      <c r="V8" s="225">
        <f>SUM(V9:V16)</f>
        <v>0</v>
      </c>
      <c r="W8" s="225"/>
      <c r="X8" s="225"/>
      <c r="Y8" s="225"/>
      <c r="AG8" t="s">
        <v>201</v>
      </c>
    </row>
    <row r="9" spans="1:60" outlineLevel="1" x14ac:dyDescent="0.2">
      <c r="A9" s="256">
        <v>1</v>
      </c>
      <c r="B9" s="257" t="s">
        <v>1042</v>
      </c>
      <c r="C9" s="271" t="s">
        <v>1043</v>
      </c>
      <c r="D9" s="258" t="s">
        <v>404</v>
      </c>
      <c r="E9" s="259">
        <v>1</v>
      </c>
      <c r="F9" s="260"/>
      <c r="G9" s="261">
        <f>ROUND(E9*F9,2)</f>
        <v>0</v>
      </c>
      <c r="H9" s="260"/>
      <c r="I9" s="261">
        <f>ROUND(E9*H9,2)</f>
        <v>0</v>
      </c>
      <c r="J9" s="260"/>
      <c r="K9" s="261">
        <f>ROUND(E9*J9,2)</f>
        <v>0</v>
      </c>
      <c r="L9" s="261">
        <v>21</v>
      </c>
      <c r="M9" s="261">
        <f>G9*(1+L9/100)</f>
        <v>0</v>
      </c>
      <c r="N9" s="259">
        <v>0</v>
      </c>
      <c r="O9" s="259">
        <f>ROUND(E9*N9,2)</f>
        <v>0</v>
      </c>
      <c r="P9" s="259">
        <v>0</v>
      </c>
      <c r="Q9" s="259">
        <f>ROUND(E9*P9,2)</f>
        <v>0</v>
      </c>
      <c r="R9" s="261"/>
      <c r="S9" s="261" t="s">
        <v>267</v>
      </c>
      <c r="T9" s="262" t="s">
        <v>206</v>
      </c>
      <c r="U9" s="223">
        <v>0</v>
      </c>
      <c r="V9" s="223">
        <f>ROUND(E9*U9,2)</f>
        <v>0</v>
      </c>
      <c r="W9" s="223"/>
      <c r="X9" s="223" t="s">
        <v>223</v>
      </c>
      <c r="Y9" s="223" t="s">
        <v>208</v>
      </c>
      <c r="Z9" s="212"/>
      <c r="AA9" s="212"/>
      <c r="AB9" s="212"/>
      <c r="AC9" s="212"/>
      <c r="AD9" s="212"/>
      <c r="AE9" s="212"/>
      <c r="AF9" s="212"/>
      <c r="AG9" s="212" t="s">
        <v>957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6">
        <v>2</v>
      </c>
      <c r="B10" s="257" t="s">
        <v>1044</v>
      </c>
      <c r="C10" s="271" t="s">
        <v>1045</v>
      </c>
      <c r="D10" s="258" t="s">
        <v>404</v>
      </c>
      <c r="E10" s="259">
        <v>2</v>
      </c>
      <c r="F10" s="260"/>
      <c r="G10" s="261">
        <f>ROUND(E10*F10,2)</f>
        <v>0</v>
      </c>
      <c r="H10" s="260"/>
      <c r="I10" s="261">
        <f>ROUND(E10*H10,2)</f>
        <v>0</v>
      </c>
      <c r="J10" s="260"/>
      <c r="K10" s="261">
        <f>ROUND(E10*J10,2)</f>
        <v>0</v>
      </c>
      <c r="L10" s="261">
        <v>21</v>
      </c>
      <c r="M10" s="261">
        <f>G10*(1+L10/100)</f>
        <v>0</v>
      </c>
      <c r="N10" s="259">
        <v>0</v>
      </c>
      <c r="O10" s="259">
        <f>ROUND(E10*N10,2)</f>
        <v>0</v>
      </c>
      <c r="P10" s="259">
        <v>0</v>
      </c>
      <c r="Q10" s="259">
        <f>ROUND(E10*P10,2)</f>
        <v>0</v>
      </c>
      <c r="R10" s="261"/>
      <c r="S10" s="261" t="s">
        <v>267</v>
      </c>
      <c r="T10" s="262" t="s">
        <v>206</v>
      </c>
      <c r="U10" s="223">
        <v>0</v>
      </c>
      <c r="V10" s="223">
        <f>ROUND(E10*U10,2)</f>
        <v>0</v>
      </c>
      <c r="W10" s="223"/>
      <c r="X10" s="223" t="s">
        <v>223</v>
      </c>
      <c r="Y10" s="223" t="s">
        <v>208</v>
      </c>
      <c r="Z10" s="212"/>
      <c r="AA10" s="212"/>
      <c r="AB10" s="212"/>
      <c r="AC10" s="212"/>
      <c r="AD10" s="212"/>
      <c r="AE10" s="212"/>
      <c r="AF10" s="212"/>
      <c r="AG10" s="212" t="s">
        <v>957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6">
        <v>3</v>
      </c>
      <c r="B11" s="257" t="s">
        <v>1046</v>
      </c>
      <c r="C11" s="271" t="s">
        <v>1047</v>
      </c>
      <c r="D11" s="258" t="s">
        <v>962</v>
      </c>
      <c r="E11" s="259">
        <v>1</v>
      </c>
      <c r="F11" s="260"/>
      <c r="G11" s="261">
        <f>ROUND(E11*F11,2)</f>
        <v>0</v>
      </c>
      <c r="H11" s="260"/>
      <c r="I11" s="261">
        <f>ROUND(E11*H11,2)</f>
        <v>0</v>
      </c>
      <c r="J11" s="260"/>
      <c r="K11" s="261">
        <f>ROUND(E11*J11,2)</f>
        <v>0</v>
      </c>
      <c r="L11" s="261">
        <v>21</v>
      </c>
      <c r="M11" s="261">
        <f>G11*(1+L11/100)</f>
        <v>0</v>
      </c>
      <c r="N11" s="259">
        <v>0</v>
      </c>
      <c r="O11" s="259">
        <f>ROUND(E11*N11,2)</f>
        <v>0</v>
      </c>
      <c r="P11" s="259">
        <v>0</v>
      </c>
      <c r="Q11" s="259">
        <f>ROUND(E11*P11,2)</f>
        <v>0</v>
      </c>
      <c r="R11" s="261"/>
      <c r="S11" s="261" t="s">
        <v>267</v>
      </c>
      <c r="T11" s="262" t="s">
        <v>206</v>
      </c>
      <c r="U11" s="223">
        <v>0</v>
      </c>
      <c r="V11" s="223">
        <f>ROUND(E11*U11,2)</f>
        <v>0</v>
      </c>
      <c r="W11" s="223"/>
      <c r="X11" s="223" t="s">
        <v>223</v>
      </c>
      <c r="Y11" s="223" t="s">
        <v>208</v>
      </c>
      <c r="Z11" s="212"/>
      <c r="AA11" s="212"/>
      <c r="AB11" s="212"/>
      <c r="AC11" s="212"/>
      <c r="AD11" s="212"/>
      <c r="AE11" s="212"/>
      <c r="AF11" s="212"/>
      <c r="AG11" s="212" t="s">
        <v>957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6">
        <v>4</v>
      </c>
      <c r="B12" s="257" t="s">
        <v>1048</v>
      </c>
      <c r="C12" s="271" t="s">
        <v>1049</v>
      </c>
      <c r="D12" s="258" t="s">
        <v>263</v>
      </c>
      <c r="E12" s="259">
        <v>80</v>
      </c>
      <c r="F12" s="260"/>
      <c r="G12" s="261">
        <f>ROUND(E12*F12,2)</f>
        <v>0</v>
      </c>
      <c r="H12" s="260"/>
      <c r="I12" s="261">
        <f>ROUND(E12*H12,2)</f>
        <v>0</v>
      </c>
      <c r="J12" s="260"/>
      <c r="K12" s="261">
        <f>ROUND(E12*J12,2)</f>
        <v>0</v>
      </c>
      <c r="L12" s="261">
        <v>21</v>
      </c>
      <c r="M12" s="261">
        <f>G12*(1+L12/100)</f>
        <v>0</v>
      </c>
      <c r="N12" s="259">
        <v>0</v>
      </c>
      <c r="O12" s="259">
        <f>ROUND(E12*N12,2)</f>
        <v>0</v>
      </c>
      <c r="P12" s="259">
        <v>0</v>
      </c>
      <c r="Q12" s="259">
        <f>ROUND(E12*P12,2)</f>
        <v>0</v>
      </c>
      <c r="R12" s="261"/>
      <c r="S12" s="261" t="s">
        <v>205</v>
      </c>
      <c r="T12" s="262" t="s">
        <v>206</v>
      </c>
      <c r="U12" s="223">
        <v>0</v>
      </c>
      <c r="V12" s="223">
        <f>ROUND(E12*U12,2)</f>
        <v>0</v>
      </c>
      <c r="W12" s="223"/>
      <c r="X12" s="223" t="s">
        <v>223</v>
      </c>
      <c r="Y12" s="223" t="s">
        <v>208</v>
      </c>
      <c r="Z12" s="212"/>
      <c r="AA12" s="212"/>
      <c r="AB12" s="212"/>
      <c r="AC12" s="212"/>
      <c r="AD12" s="212"/>
      <c r="AE12" s="212"/>
      <c r="AF12" s="212"/>
      <c r="AG12" s="212" t="s">
        <v>224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6">
        <v>5</v>
      </c>
      <c r="B13" s="257" t="s">
        <v>1050</v>
      </c>
      <c r="C13" s="271" t="s">
        <v>1051</v>
      </c>
      <c r="D13" s="258" t="s">
        <v>263</v>
      </c>
      <c r="E13" s="259">
        <v>80</v>
      </c>
      <c r="F13" s="260"/>
      <c r="G13" s="261">
        <f>ROUND(E13*F13,2)</f>
        <v>0</v>
      </c>
      <c r="H13" s="260"/>
      <c r="I13" s="261">
        <f>ROUND(E13*H13,2)</f>
        <v>0</v>
      </c>
      <c r="J13" s="260"/>
      <c r="K13" s="261">
        <f>ROUND(E13*J13,2)</f>
        <v>0</v>
      </c>
      <c r="L13" s="261">
        <v>21</v>
      </c>
      <c r="M13" s="261">
        <f>G13*(1+L13/100)</f>
        <v>0</v>
      </c>
      <c r="N13" s="259">
        <v>0</v>
      </c>
      <c r="O13" s="259">
        <f>ROUND(E13*N13,2)</f>
        <v>0</v>
      </c>
      <c r="P13" s="259">
        <v>0</v>
      </c>
      <c r="Q13" s="259">
        <f>ROUND(E13*P13,2)</f>
        <v>0</v>
      </c>
      <c r="R13" s="261"/>
      <c r="S13" s="261" t="s">
        <v>267</v>
      </c>
      <c r="T13" s="262" t="s">
        <v>206</v>
      </c>
      <c r="U13" s="223">
        <v>0</v>
      </c>
      <c r="V13" s="223">
        <f>ROUND(E13*U13,2)</f>
        <v>0</v>
      </c>
      <c r="W13" s="223"/>
      <c r="X13" s="223" t="s">
        <v>467</v>
      </c>
      <c r="Y13" s="223" t="s">
        <v>208</v>
      </c>
      <c r="Z13" s="212"/>
      <c r="AA13" s="212"/>
      <c r="AB13" s="212"/>
      <c r="AC13" s="212"/>
      <c r="AD13" s="212"/>
      <c r="AE13" s="212"/>
      <c r="AF13" s="212"/>
      <c r="AG13" s="212" t="s">
        <v>795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6">
        <v>6</v>
      </c>
      <c r="B14" s="257" t="s">
        <v>1052</v>
      </c>
      <c r="C14" s="271" t="s">
        <v>1053</v>
      </c>
      <c r="D14" s="258" t="s">
        <v>263</v>
      </c>
      <c r="E14" s="259">
        <v>80</v>
      </c>
      <c r="F14" s="260"/>
      <c r="G14" s="261">
        <f>ROUND(E14*F14,2)</f>
        <v>0</v>
      </c>
      <c r="H14" s="260"/>
      <c r="I14" s="261">
        <f>ROUND(E14*H14,2)</f>
        <v>0</v>
      </c>
      <c r="J14" s="260"/>
      <c r="K14" s="261">
        <f>ROUND(E14*J14,2)</f>
        <v>0</v>
      </c>
      <c r="L14" s="261">
        <v>21</v>
      </c>
      <c r="M14" s="261">
        <f>G14*(1+L14/100)</f>
        <v>0</v>
      </c>
      <c r="N14" s="259">
        <v>0</v>
      </c>
      <c r="O14" s="259">
        <f>ROUND(E14*N14,2)</f>
        <v>0</v>
      </c>
      <c r="P14" s="259">
        <v>0</v>
      </c>
      <c r="Q14" s="259">
        <f>ROUND(E14*P14,2)</f>
        <v>0</v>
      </c>
      <c r="R14" s="261"/>
      <c r="S14" s="261" t="s">
        <v>205</v>
      </c>
      <c r="T14" s="262" t="s">
        <v>206</v>
      </c>
      <c r="U14" s="223">
        <v>0</v>
      </c>
      <c r="V14" s="223">
        <f>ROUND(E14*U14,2)</f>
        <v>0</v>
      </c>
      <c r="W14" s="223"/>
      <c r="X14" s="223" t="s">
        <v>223</v>
      </c>
      <c r="Y14" s="223" t="s">
        <v>208</v>
      </c>
      <c r="Z14" s="212"/>
      <c r="AA14" s="212"/>
      <c r="AB14" s="212"/>
      <c r="AC14" s="212"/>
      <c r="AD14" s="212"/>
      <c r="AE14" s="212"/>
      <c r="AF14" s="212"/>
      <c r="AG14" s="212" t="s">
        <v>957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33">
        <v>7</v>
      </c>
      <c r="B15" s="234" t="s">
        <v>1054</v>
      </c>
      <c r="C15" s="242" t="s">
        <v>1055</v>
      </c>
      <c r="D15" s="235" t="s">
        <v>263</v>
      </c>
      <c r="E15" s="236">
        <v>80</v>
      </c>
      <c r="F15" s="237"/>
      <c r="G15" s="238">
        <f>ROUND(E15*F15,2)</f>
        <v>0</v>
      </c>
      <c r="H15" s="237"/>
      <c r="I15" s="238">
        <f>ROUND(E15*H15,2)</f>
        <v>0</v>
      </c>
      <c r="J15" s="237"/>
      <c r="K15" s="238">
        <f>ROUND(E15*J15,2)</f>
        <v>0</v>
      </c>
      <c r="L15" s="238">
        <v>21</v>
      </c>
      <c r="M15" s="238">
        <f>G15*(1+L15/100)</f>
        <v>0</v>
      </c>
      <c r="N15" s="236">
        <v>1.1E-4</v>
      </c>
      <c r="O15" s="236">
        <f>ROUND(E15*N15,2)</f>
        <v>0.01</v>
      </c>
      <c r="P15" s="236">
        <v>0</v>
      </c>
      <c r="Q15" s="236">
        <f>ROUND(E15*P15,2)</f>
        <v>0</v>
      </c>
      <c r="R15" s="238"/>
      <c r="S15" s="238" t="s">
        <v>267</v>
      </c>
      <c r="T15" s="239" t="s">
        <v>206</v>
      </c>
      <c r="U15" s="223">
        <v>0</v>
      </c>
      <c r="V15" s="223">
        <f>ROUND(E15*U15,2)</f>
        <v>0</v>
      </c>
      <c r="W15" s="223"/>
      <c r="X15" s="223" t="s">
        <v>467</v>
      </c>
      <c r="Y15" s="223" t="s">
        <v>208</v>
      </c>
      <c r="Z15" s="212"/>
      <c r="AA15" s="212"/>
      <c r="AB15" s="212"/>
      <c r="AC15" s="212"/>
      <c r="AD15" s="212"/>
      <c r="AE15" s="212"/>
      <c r="AF15" s="212"/>
      <c r="AG15" s="212" t="s">
        <v>468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2" x14ac:dyDescent="0.2">
      <c r="A16" s="219"/>
      <c r="B16" s="220"/>
      <c r="C16" s="243" t="s">
        <v>1056</v>
      </c>
      <c r="D16" s="240"/>
      <c r="E16" s="240"/>
      <c r="F16" s="240"/>
      <c r="G16" s="240"/>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211</v>
      </c>
      <c r="AH16" s="212"/>
      <c r="AI16" s="212"/>
      <c r="AJ16" s="212"/>
      <c r="AK16" s="212"/>
      <c r="AL16" s="212"/>
      <c r="AM16" s="212"/>
      <c r="AN16" s="212"/>
      <c r="AO16" s="212"/>
      <c r="AP16" s="212"/>
      <c r="AQ16" s="212"/>
      <c r="AR16" s="212"/>
      <c r="AS16" s="212"/>
      <c r="AT16" s="212"/>
      <c r="AU16" s="212"/>
      <c r="AV16" s="212"/>
      <c r="AW16" s="212"/>
      <c r="AX16" s="212"/>
      <c r="AY16" s="212"/>
      <c r="AZ16" s="212"/>
      <c r="BA16" s="253" t="str">
        <f>C16</f>
        <v>hořlavosti A1-F; použití: pro instalaci na povrch, do omítky nebo pod omítku, pro montáž do dutých zdí, příček a stropů a betonu, do nebezpečné zóny 2</v>
      </c>
      <c r="BB16" s="212"/>
      <c r="BC16" s="212"/>
      <c r="BD16" s="212"/>
      <c r="BE16" s="212"/>
      <c r="BF16" s="212"/>
      <c r="BG16" s="212"/>
      <c r="BH16" s="212"/>
    </row>
    <row r="17" spans="1:60" x14ac:dyDescent="0.2">
      <c r="A17" s="226" t="s">
        <v>200</v>
      </c>
      <c r="B17" s="227" t="s">
        <v>164</v>
      </c>
      <c r="C17" s="241" t="s">
        <v>165</v>
      </c>
      <c r="D17" s="228"/>
      <c r="E17" s="229"/>
      <c r="F17" s="230"/>
      <c r="G17" s="230">
        <f>SUMIF(AG18:AG40,"&lt;&gt;NOR",G18:G40)</f>
        <v>0</v>
      </c>
      <c r="H17" s="230"/>
      <c r="I17" s="230">
        <f>SUM(I18:I40)</f>
        <v>0</v>
      </c>
      <c r="J17" s="230"/>
      <c r="K17" s="230">
        <f>SUM(K18:K40)</f>
        <v>0</v>
      </c>
      <c r="L17" s="230"/>
      <c r="M17" s="230">
        <f>SUM(M18:M40)</f>
        <v>0</v>
      </c>
      <c r="N17" s="229"/>
      <c r="O17" s="229">
        <f>SUM(O18:O40)</f>
        <v>0.16999999999999998</v>
      </c>
      <c r="P17" s="229"/>
      <c r="Q17" s="229">
        <f>SUM(Q18:Q40)</f>
        <v>0.08</v>
      </c>
      <c r="R17" s="230"/>
      <c r="S17" s="230"/>
      <c r="T17" s="231"/>
      <c r="U17" s="225"/>
      <c r="V17" s="225">
        <f>SUM(V18:V40)</f>
        <v>0</v>
      </c>
      <c r="W17" s="225"/>
      <c r="X17" s="225"/>
      <c r="Y17" s="225"/>
      <c r="AG17" t="s">
        <v>201</v>
      </c>
    </row>
    <row r="18" spans="1:60" outlineLevel="1" x14ac:dyDescent="0.2">
      <c r="A18" s="256">
        <v>8</v>
      </c>
      <c r="B18" s="257" t="s">
        <v>1057</v>
      </c>
      <c r="C18" s="271" t="s">
        <v>1058</v>
      </c>
      <c r="D18" s="258" t="s">
        <v>404</v>
      </c>
      <c r="E18" s="259">
        <v>2</v>
      </c>
      <c r="F18" s="260"/>
      <c r="G18" s="261">
        <f>ROUND(E18*F18,2)</f>
        <v>0</v>
      </c>
      <c r="H18" s="260"/>
      <c r="I18" s="261">
        <f>ROUND(E18*H18,2)</f>
        <v>0</v>
      </c>
      <c r="J18" s="260"/>
      <c r="K18" s="261">
        <f>ROUND(E18*J18,2)</f>
        <v>0</v>
      </c>
      <c r="L18" s="261">
        <v>21</v>
      </c>
      <c r="M18" s="261">
        <f>G18*(1+L18/100)</f>
        <v>0</v>
      </c>
      <c r="N18" s="259">
        <v>0</v>
      </c>
      <c r="O18" s="259">
        <f>ROUND(E18*N18,2)</f>
        <v>0</v>
      </c>
      <c r="P18" s="259">
        <v>0</v>
      </c>
      <c r="Q18" s="259">
        <f>ROUND(E18*P18,2)</f>
        <v>0</v>
      </c>
      <c r="R18" s="261"/>
      <c r="S18" s="261" t="s">
        <v>267</v>
      </c>
      <c r="T18" s="262" t="s">
        <v>206</v>
      </c>
      <c r="U18" s="223">
        <v>0</v>
      </c>
      <c r="V18" s="223">
        <f>ROUND(E18*U18,2)</f>
        <v>0</v>
      </c>
      <c r="W18" s="223"/>
      <c r="X18" s="223" t="s">
        <v>223</v>
      </c>
      <c r="Y18" s="223" t="s">
        <v>208</v>
      </c>
      <c r="Z18" s="212"/>
      <c r="AA18" s="212"/>
      <c r="AB18" s="212"/>
      <c r="AC18" s="212"/>
      <c r="AD18" s="212"/>
      <c r="AE18" s="212"/>
      <c r="AF18" s="212"/>
      <c r="AG18" s="212" t="s">
        <v>224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56">
        <v>9</v>
      </c>
      <c r="B19" s="257" t="s">
        <v>1059</v>
      </c>
      <c r="C19" s="271" t="s">
        <v>1060</v>
      </c>
      <c r="D19" s="258" t="s">
        <v>404</v>
      </c>
      <c r="E19" s="259">
        <v>1</v>
      </c>
      <c r="F19" s="260"/>
      <c r="G19" s="261">
        <f>ROUND(E19*F19,2)</f>
        <v>0</v>
      </c>
      <c r="H19" s="260"/>
      <c r="I19" s="261">
        <f>ROUND(E19*H19,2)</f>
        <v>0</v>
      </c>
      <c r="J19" s="260"/>
      <c r="K19" s="261">
        <f>ROUND(E19*J19,2)</f>
        <v>0</v>
      </c>
      <c r="L19" s="261">
        <v>21</v>
      </c>
      <c r="M19" s="261">
        <f>G19*(1+L19/100)</f>
        <v>0</v>
      </c>
      <c r="N19" s="259">
        <v>0</v>
      </c>
      <c r="O19" s="259">
        <f>ROUND(E19*N19,2)</f>
        <v>0</v>
      </c>
      <c r="P19" s="259">
        <v>0</v>
      </c>
      <c r="Q19" s="259">
        <f>ROUND(E19*P19,2)</f>
        <v>0</v>
      </c>
      <c r="R19" s="261"/>
      <c r="S19" s="261" t="s">
        <v>267</v>
      </c>
      <c r="T19" s="262" t="s">
        <v>206</v>
      </c>
      <c r="U19" s="223">
        <v>0</v>
      </c>
      <c r="V19" s="223">
        <f>ROUND(E19*U19,2)</f>
        <v>0</v>
      </c>
      <c r="W19" s="223"/>
      <c r="X19" s="223" t="s">
        <v>223</v>
      </c>
      <c r="Y19" s="223" t="s">
        <v>208</v>
      </c>
      <c r="Z19" s="212"/>
      <c r="AA19" s="212"/>
      <c r="AB19" s="212"/>
      <c r="AC19" s="212"/>
      <c r="AD19" s="212"/>
      <c r="AE19" s="212"/>
      <c r="AF19" s="212"/>
      <c r="AG19" s="212" t="s">
        <v>224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6">
        <v>10</v>
      </c>
      <c r="B20" s="257" t="s">
        <v>1061</v>
      </c>
      <c r="C20" s="271" t="s">
        <v>1062</v>
      </c>
      <c r="D20" s="258" t="s">
        <v>404</v>
      </c>
      <c r="E20" s="259">
        <v>1</v>
      </c>
      <c r="F20" s="260"/>
      <c r="G20" s="261">
        <f>ROUND(E20*F20,2)</f>
        <v>0</v>
      </c>
      <c r="H20" s="260"/>
      <c r="I20" s="261">
        <f>ROUND(E20*H20,2)</f>
        <v>0</v>
      </c>
      <c r="J20" s="260"/>
      <c r="K20" s="261">
        <f>ROUND(E20*J20,2)</f>
        <v>0</v>
      </c>
      <c r="L20" s="261">
        <v>21</v>
      </c>
      <c r="M20" s="261">
        <f>G20*(1+L20/100)</f>
        <v>0</v>
      </c>
      <c r="N20" s="259">
        <v>0</v>
      </c>
      <c r="O20" s="259">
        <f>ROUND(E20*N20,2)</f>
        <v>0</v>
      </c>
      <c r="P20" s="259">
        <v>0</v>
      </c>
      <c r="Q20" s="259">
        <f>ROUND(E20*P20,2)</f>
        <v>0</v>
      </c>
      <c r="R20" s="261"/>
      <c r="S20" s="261" t="s">
        <v>267</v>
      </c>
      <c r="T20" s="262" t="s">
        <v>206</v>
      </c>
      <c r="U20" s="223">
        <v>0</v>
      </c>
      <c r="V20" s="223">
        <f>ROUND(E20*U20,2)</f>
        <v>0</v>
      </c>
      <c r="W20" s="223"/>
      <c r="X20" s="223" t="s">
        <v>223</v>
      </c>
      <c r="Y20" s="223" t="s">
        <v>208</v>
      </c>
      <c r="Z20" s="212"/>
      <c r="AA20" s="212"/>
      <c r="AB20" s="212"/>
      <c r="AC20" s="212"/>
      <c r="AD20" s="212"/>
      <c r="AE20" s="212"/>
      <c r="AF20" s="212"/>
      <c r="AG20" s="212" t="s">
        <v>224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6">
        <v>11</v>
      </c>
      <c r="B21" s="257" t="s">
        <v>1048</v>
      </c>
      <c r="C21" s="271" t="s">
        <v>1049</v>
      </c>
      <c r="D21" s="258" t="s">
        <v>263</v>
      </c>
      <c r="E21" s="259">
        <v>380</v>
      </c>
      <c r="F21" s="260"/>
      <c r="G21" s="261">
        <f>ROUND(E21*F21,2)</f>
        <v>0</v>
      </c>
      <c r="H21" s="260"/>
      <c r="I21" s="261">
        <f>ROUND(E21*H21,2)</f>
        <v>0</v>
      </c>
      <c r="J21" s="260"/>
      <c r="K21" s="261">
        <f>ROUND(E21*J21,2)</f>
        <v>0</v>
      </c>
      <c r="L21" s="261">
        <v>21</v>
      </c>
      <c r="M21" s="261">
        <f>G21*(1+L21/100)</f>
        <v>0</v>
      </c>
      <c r="N21" s="259">
        <v>0</v>
      </c>
      <c r="O21" s="259">
        <f>ROUND(E21*N21,2)</f>
        <v>0</v>
      </c>
      <c r="P21" s="259">
        <v>0</v>
      </c>
      <c r="Q21" s="259">
        <f>ROUND(E21*P21,2)</f>
        <v>0</v>
      </c>
      <c r="R21" s="261"/>
      <c r="S21" s="261" t="s">
        <v>205</v>
      </c>
      <c r="T21" s="262" t="s">
        <v>206</v>
      </c>
      <c r="U21" s="223">
        <v>0</v>
      </c>
      <c r="V21" s="223">
        <f>ROUND(E21*U21,2)</f>
        <v>0</v>
      </c>
      <c r="W21" s="223"/>
      <c r="X21" s="223" t="s">
        <v>223</v>
      </c>
      <c r="Y21" s="223" t="s">
        <v>208</v>
      </c>
      <c r="Z21" s="212"/>
      <c r="AA21" s="212"/>
      <c r="AB21" s="212"/>
      <c r="AC21" s="212"/>
      <c r="AD21" s="212"/>
      <c r="AE21" s="212"/>
      <c r="AF21" s="212"/>
      <c r="AG21" s="212" t="s">
        <v>224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6">
        <v>12</v>
      </c>
      <c r="B22" s="257" t="s">
        <v>1050</v>
      </c>
      <c r="C22" s="271" t="s">
        <v>1051</v>
      </c>
      <c r="D22" s="258" t="s">
        <v>263</v>
      </c>
      <c r="E22" s="259">
        <v>380</v>
      </c>
      <c r="F22" s="260"/>
      <c r="G22" s="261">
        <f>ROUND(E22*F22,2)</f>
        <v>0</v>
      </c>
      <c r="H22" s="260"/>
      <c r="I22" s="261">
        <f>ROUND(E22*H22,2)</f>
        <v>0</v>
      </c>
      <c r="J22" s="260"/>
      <c r="K22" s="261">
        <f>ROUND(E22*J22,2)</f>
        <v>0</v>
      </c>
      <c r="L22" s="261">
        <v>21</v>
      </c>
      <c r="M22" s="261">
        <f>G22*(1+L22/100)</f>
        <v>0</v>
      </c>
      <c r="N22" s="259">
        <v>0</v>
      </c>
      <c r="O22" s="259">
        <f>ROUND(E22*N22,2)</f>
        <v>0</v>
      </c>
      <c r="P22" s="259">
        <v>0</v>
      </c>
      <c r="Q22" s="259">
        <f>ROUND(E22*P22,2)</f>
        <v>0</v>
      </c>
      <c r="R22" s="261"/>
      <c r="S22" s="261" t="s">
        <v>267</v>
      </c>
      <c r="T22" s="262" t="s">
        <v>206</v>
      </c>
      <c r="U22" s="223">
        <v>0</v>
      </c>
      <c r="V22" s="223">
        <f>ROUND(E22*U22,2)</f>
        <v>0</v>
      </c>
      <c r="W22" s="223"/>
      <c r="X22" s="223" t="s">
        <v>467</v>
      </c>
      <c r="Y22" s="223" t="s">
        <v>208</v>
      </c>
      <c r="Z22" s="212"/>
      <c r="AA22" s="212"/>
      <c r="AB22" s="212"/>
      <c r="AC22" s="212"/>
      <c r="AD22" s="212"/>
      <c r="AE22" s="212"/>
      <c r="AF22" s="212"/>
      <c r="AG22" s="212" t="s">
        <v>795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6">
        <v>13</v>
      </c>
      <c r="B23" s="257" t="s">
        <v>1063</v>
      </c>
      <c r="C23" s="271" t="s">
        <v>1064</v>
      </c>
      <c r="D23" s="258" t="s">
        <v>404</v>
      </c>
      <c r="E23" s="259">
        <v>2</v>
      </c>
      <c r="F23" s="260"/>
      <c r="G23" s="261">
        <f>ROUND(E23*F23,2)</f>
        <v>0</v>
      </c>
      <c r="H23" s="260"/>
      <c r="I23" s="261">
        <f>ROUND(E23*H23,2)</f>
        <v>0</v>
      </c>
      <c r="J23" s="260"/>
      <c r="K23" s="261">
        <f>ROUND(E23*J23,2)</f>
        <v>0</v>
      </c>
      <c r="L23" s="261">
        <v>21</v>
      </c>
      <c r="M23" s="261">
        <f>G23*(1+L23/100)</f>
        <v>0</v>
      </c>
      <c r="N23" s="259">
        <v>0</v>
      </c>
      <c r="O23" s="259">
        <f>ROUND(E23*N23,2)</f>
        <v>0</v>
      </c>
      <c r="P23" s="259">
        <v>0</v>
      </c>
      <c r="Q23" s="259">
        <f>ROUND(E23*P23,2)</f>
        <v>0</v>
      </c>
      <c r="R23" s="261"/>
      <c r="S23" s="261" t="s">
        <v>205</v>
      </c>
      <c r="T23" s="262" t="s">
        <v>206</v>
      </c>
      <c r="U23" s="223">
        <v>0</v>
      </c>
      <c r="V23" s="223">
        <f>ROUND(E23*U23,2)</f>
        <v>0</v>
      </c>
      <c r="W23" s="223"/>
      <c r="X23" s="223" t="s">
        <v>223</v>
      </c>
      <c r="Y23" s="223" t="s">
        <v>208</v>
      </c>
      <c r="Z23" s="212"/>
      <c r="AA23" s="212"/>
      <c r="AB23" s="212"/>
      <c r="AC23" s="212"/>
      <c r="AD23" s="212"/>
      <c r="AE23" s="212"/>
      <c r="AF23" s="212"/>
      <c r="AG23" s="212" t="s">
        <v>224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6">
        <v>14</v>
      </c>
      <c r="B24" s="257" t="s">
        <v>1065</v>
      </c>
      <c r="C24" s="271" t="s">
        <v>1066</v>
      </c>
      <c r="D24" s="258" t="s">
        <v>404</v>
      </c>
      <c r="E24" s="259">
        <v>2</v>
      </c>
      <c r="F24" s="260"/>
      <c r="G24" s="261">
        <f>ROUND(E24*F24,2)</f>
        <v>0</v>
      </c>
      <c r="H24" s="260"/>
      <c r="I24" s="261">
        <f>ROUND(E24*H24,2)</f>
        <v>0</v>
      </c>
      <c r="J24" s="260"/>
      <c r="K24" s="261">
        <f>ROUND(E24*J24,2)</f>
        <v>0</v>
      </c>
      <c r="L24" s="261">
        <v>21</v>
      </c>
      <c r="M24" s="261">
        <f>G24*(1+L24/100)</f>
        <v>0</v>
      </c>
      <c r="N24" s="259">
        <v>0</v>
      </c>
      <c r="O24" s="259">
        <f>ROUND(E24*N24,2)</f>
        <v>0</v>
      </c>
      <c r="P24" s="259">
        <v>0</v>
      </c>
      <c r="Q24" s="259">
        <f>ROUND(E24*P24,2)</f>
        <v>0</v>
      </c>
      <c r="R24" s="261"/>
      <c r="S24" s="261" t="s">
        <v>267</v>
      </c>
      <c r="T24" s="262" t="s">
        <v>206</v>
      </c>
      <c r="U24" s="223">
        <v>0</v>
      </c>
      <c r="V24" s="223">
        <f>ROUND(E24*U24,2)</f>
        <v>0</v>
      </c>
      <c r="W24" s="223"/>
      <c r="X24" s="223" t="s">
        <v>467</v>
      </c>
      <c r="Y24" s="223" t="s">
        <v>208</v>
      </c>
      <c r="Z24" s="212"/>
      <c r="AA24" s="212"/>
      <c r="AB24" s="212"/>
      <c r="AC24" s="212"/>
      <c r="AD24" s="212"/>
      <c r="AE24" s="212"/>
      <c r="AF24" s="212"/>
      <c r="AG24" s="212" t="s">
        <v>468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6">
        <v>15</v>
      </c>
      <c r="B25" s="257" t="s">
        <v>1067</v>
      </c>
      <c r="C25" s="271" t="s">
        <v>1068</v>
      </c>
      <c r="D25" s="258" t="s">
        <v>263</v>
      </c>
      <c r="E25" s="259">
        <v>860</v>
      </c>
      <c r="F25" s="260"/>
      <c r="G25" s="261">
        <f>ROUND(E25*F25,2)</f>
        <v>0</v>
      </c>
      <c r="H25" s="260"/>
      <c r="I25" s="261">
        <f>ROUND(E25*H25,2)</f>
        <v>0</v>
      </c>
      <c r="J25" s="260"/>
      <c r="K25" s="261">
        <f>ROUND(E25*J25,2)</f>
        <v>0</v>
      </c>
      <c r="L25" s="261">
        <v>21</v>
      </c>
      <c r="M25" s="261">
        <f>G25*(1+L25/100)</f>
        <v>0</v>
      </c>
      <c r="N25" s="259">
        <v>0</v>
      </c>
      <c r="O25" s="259">
        <f>ROUND(E25*N25,2)</f>
        <v>0</v>
      </c>
      <c r="P25" s="259">
        <v>0</v>
      </c>
      <c r="Q25" s="259">
        <f>ROUND(E25*P25,2)</f>
        <v>0</v>
      </c>
      <c r="R25" s="261"/>
      <c r="S25" s="261" t="s">
        <v>205</v>
      </c>
      <c r="T25" s="262" t="s">
        <v>206</v>
      </c>
      <c r="U25" s="223">
        <v>0</v>
      </c>
      <c r="V25" s="223">
        <f>ROUND(E25*U25,2)</f>
        <v>0</v>
      </c>
      <c r="W25" s="223"/>
      <c r="X25" s="223" t="s">
        <v>223</v>
      </c>
      <c r="Y25" s="223" t="s">
        <v>208</v>
      </c>
      <c r="Z25" s="212"/>
      <c r="AA25" s="212"/>
      <c r="AB25" s="212"/>
      <c r="AC25" s="212"/>
      <c r="AD25" s="212"/>
      <c r="AE25" s="212"/>
      <c r="AF25" s="212"/>
      <c r="AG25" s="212" t="s">
        <v>957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33">
        <v>16</v>
      </c>
      <c r="B26" s="234" t="s">
        <v>1069</v>
      </c>
      <c r="C26" s="242" t="s">
        <v>1070</v>
      </c>
      <c r="D26" s="235" t="s">
        <v>263</v>
      </c>
      <c r="E26" s="236">
        <v>860</v>
      </c>
      <c r="F26" s="237"/>
      <c r="G26" s="238">
        <f>ROUND(E26*F26,2)</f>
        <v>0</v>
      </c>
      <c r="H26" s="237"/>
      <c r="I26" s="238">
        <f>ROUND(E26*H26,2)</f>
        <v>0</v>
      </c>
      <c r="J26" s="237"/>
      <c r="K26" s="238">
        <f>ROUND(E26*J26,2)</f>
        <v>0</v>
      </c>
      <c r="L26" s="238">
        <v>21</v>
      </c>
      <c r="M26" s="238">
        <f>G26*(1+L26/100)</f>
        <v>0</v>
      </c>
      <c r="N26" s="236">
        <v>6.9999999999999994E-5</v>
      </c>
      <c r="O26" s="236">
        <f>ROUND(E26*N26,2)</f>
        <v>0.06</v>
      </c>
      <c r="P26" s="236">
        <v>0</v>
      </c>
      <c r="Q26" s="236">
        <f>ROUND(E26*P26,2)</f>
        <v>0</v>
      </c>
      <c r="R26" s="238"/>
      <c r="S26" s="238" t="s">
        <v>267</v>
      </c>
      <c r="T26" s="239" t="s">
        <v>206</v>
      </c>
      <c r="U26" s="223">
        <v>0</v>
      </c>
      <c r="V26" s="223">
        <f>ROUND(E26*U26,2)</f>
        <v>0</v>
      </c>
      <c r="W26" s="223"/>
      <c r="X26" s="223" t="s">
        <v>467</v>
      </c>
      <c r="Y26" s="223" t="s">
        <v>208</v>
      </c>
      <c r="Z26" s="212"/>
      <c r="AA26" s="212"/>
      <c r="AB26" s="212"/>
      <c r="AC26" s="212"/>
      <c r="AD26" s="212"/>
      <c r="AE26" s="212"/>
      <c r="AF26" s="212"/>
      <c r="AG26" s="212" t="s">
        <v>468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19"/>
      <c r="B27" s="220"/>
      <c r="C27" s="243" t="s">
        <v>1056</v>
      </c>
      <c r="D27" s="240"/>
      <c r="E27" s="240"/>
      <c r="F27" s="240"/>
      <c r="G27" s="240"/>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211</v>
      </c>
      <c r="AH27" s="212"/>
      <c r="AI27" s="212"/>
      <c r="AJ27" s="212"/>
      <c r="AK27" s="212"/>
      <c r="AL27" s="212"/>
      <c r="AM27" s="212"/>
      <c r="AN27" s="212"/>
      <c r="AO27" s="212"/>
      <c r="AP27" s="212"/>
      <c r="AQ27" s="212"/>
      <c r="AR27" s="212"/>
      <c r="AS27" s="212"/>
      <c r="AT27" s="212"/>
      <c r="AU27" s="212"/>
      <c r="AV27" s="212"/>
      <c r="AW27" s="212"/>
      <c r="AX27" s="212"/>
      <c r="AY27" s="212"/>
      <c r="AZ27" s="212"/>
      <c r="BA27" s="253" t="str">
        <f>C27</f>
        <v>hořlavosti A1-F; použití: pro instalaci na povrch, do omítky nebo pod omítku, pro montáž do dutých zdí, příček a stropů a betonu, do nebezpečné zóny 2</v>
      </c>
      <c r="BB27" s="212"/>
      <c r="BC27" s="212"/>
      <c r="BD27" s="212"/>
      <c r="BE27" s="212"/>
      <c r="BF27" s="212"/>
      <c r="BG27" s="212"/>
      <c r="BH27" s="212"/>
    </row>
    <row r="28" spans="1:60" outlineLevel="1" x14ac:dyDescent="0.2">
      <c r="A28" s="233">
        <v>17</v>
      </c>
      <c r="B28" s="234" t="s">
        <v>1071</v>
      </c>
      <c r="C28" s="242" t="s">
        <v>1072</v>
      </c>
      <c r="D28" s="235" t="s">
        <v>263</v>
      </c>
      <c r="E28" s="236">
        <v>40</v>
      </c>
      <c r="F28" s="237"/>
      <c r="G28" s="238">
        <f>ROUND(E28*F28,2)</f>
        <v>0</v>
      </c>
      <c r="H28" s="237"/>
      <c r="I28" s="238">
        <f>ROUND(E28*H28,2)</f>
        <v>0</v>
      </c>
      <c r="J28" s="237"/>
      <c r="K28" s="238">
        <f>ROUND(E28*J28,2)</f>
        <v>0</v>
      </c>
      <c r="L28" s="238">
        <v>21</v>
      </c>
      <c r="M28" s="238">
        <f>G28*(1+L28/100)</f>
        <v>0</v>
      </c>
      <c r="N28" s="236">
        <v>4.8999999999999998E-4</v>
      </c>
      <c r="O28" s="236">
        <f>ROUND(E28*N28,2)</f>
        <v>0.02</v>
      </c>
      <c r="P28" s="236">
        <v>2E-3</v>
      </c>
      <c r="Q28" s="236">
        <f>ROUND(E28*P28,2)</f>
        <v>0.08</v>
      </c>
      <c r="R28" s="238"/>
      <c r="S28" s="238" t="s">
        <v>205</v>
      </c>
      <c r="T28" s="239" t="s">
        <v>206</v>
      </c>
      <c r="U28" s="223">
        <v>0</v>
      </c>
      <c r="V28" s="223">
        <f>ROUND(E28*U28,2)</f>
        <v>0</v>
      </c>
      <c r="W28" s="223"/>
      <c r="X28" s="223" t="s">
        <v>223</v>
      </c>
      <c r="Y28" s="223" t="s">
        <v>208</v>
      </c>
      <c r="Z28" s="212"/>
      <c r="AA28" s="212"/>
      <c r="AB28" s="212"/>
      <c r="AC28" s="212"/>
      <c r="AD28" s="212"/>
      <c r="AE28" s="212"/>
      <c r="AF28" s="212"/>
      <c r="AG28" s="212" t="s">
        <v>957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43" t="s">
        <v>983</v>
      </c>
      <c r="D29" s="240"/>
      <c r="E29" s="240"/>
      <c r="F29" s="240"/>
      <c r="G29" s="240"/>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211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3">
        <v>18</v>
      </c>
      <c r="B30" s="234" t="s">
        <v>984</v>
      </c>
      <c r="C30" s="242" t="s">
        <v>985</v>
      </c>
      <c r="D30" s="235" t="s">
        <v>220</v>
      </c>
      <c r="E30" s="236">
        <v>1.32</v>
      </c>
      <c r="F30" s="237"/>
      <c r="G30" s="238">
        <f>ROUND(E30*F30,2)</f>
        <v>0</v>
      </c>
      <c r="H30" s="237"/>
      <c r="I30" s="238">
        <f>ROUND(E30*H30,2)</f>
        <v>0</v>
      </c>
      <c r="J30" s="237"/>
      <c r="K30" s="238">
        <f>ROUND(E30*J30,2)</f>
        <v>0</v>
      </c>
      <c r="L30" s="238">
        <v>21</v>
      </c>
      <c r="M30" s="238">
        <f>G30*(1+L30/100)</f>
        <v>0</v>
      </c>
      <c r="N30" s="236">
        <v>6.8000000000000005E-2</v>
      </c>
      <c r="O30" s="236">
        <f>ROUND(E30*N30,2)</f>
        <v>0.09</v>
      </c>
      <c r="P30" s="236">
        <v>0</v>
      </c>
      <c r="Q30" s="236">
        <f>ROUND(E30*P30,2)</f>
        <v>0</v>
      </c>
      <c r="R30" s="238"/>
      <c r="S30" s="238" t="s">
        <v>267</v>
      </c>
      <c r="T30" s="239" t="s">
        <v>206</v>
      </c>
      <c r="U30" s="223">
        <v>0</v>
      </c>
      <c r="V30" s="223">
        <f>ROUND(E30*U30,2)</f>
        <v>0</v>
      </c>
      <c r="W30" s="223"/>
      <c r="X30" s="223" t="s">
        <v>223</v>
      </c>
      <c r="Y30" s="223" t="s">
        <v>208</v>
      </c>
      <c r="Z30" s="212"/>
      <c r="AA30" s="212"/>
      <c r="AB30" s="212"/>
      <c r="AC30" s="212"/>
      <c r="AD30" s="212"/>
      <c r="AE30" s="212"/>
      <c r="AF30" s="212"/>
      <c r="AG30" s="212" t="s">
        <v>224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3" t="s">
        <v>308</v>
      </c>
      <c r="D31" s="240"/>
      <c r="E31" s="240"/>
      <c r="F31" s="240"/>
      <c r="G31" s="240"/>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211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6" t="s">
        <v>1073</v>
      </c>
      <c r="D32" s="247"/>
      <c r="E32" s="248">
        <v>1.32</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228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6">
        <v>19</v>
      </c>
      <c r="B33" s="257" t="s">
        <v>1074</v>
      </c>
      <c r="C33" s="271" t="s">
        <v>1075</v>
      </c>
      <c r="D33" s="258" t="s">
        <v>404</v>
      </c>
      <c r="E33" s="259">
        <v>2</v>
      </c>
      <c r="F33" s="260"/>
      <c r="G33" s="261">
        <f>ROUND(E33*F33,2)</f>
        <v>0</v>
      </c>
      <c r="H33" s="260"/>
      <c r="I33" s="261">
        <f>ROUND(E33*H33,2)</f>
        <v>0</v>
      </c>
      <c r="J33" s="260"/>
      <c r="K33" s="261">
        <f>ROUND(E33*J33,2)</f>
        <v>0</v>
      </c>
      <c r="L33" s="261">
        <v>21</v>
      </c>
      <c r="M33" s="261">
        <f>G33*(1+L33/100)</f>
        <v>0</v>
      </c>
      <c r="N33" s="259">
        <v>0</v>
      </c>
      <c r="O33" s="259">
        <f>ROUND(E33*N33,2)</f>
        <v>0</v>
      </c>
      <c r="P33" s="259">
        <v>0</v>
      </c>
      <c r="Q33" s="259">
        <f>ROUND(E33*P33,2)</f>
        <v>0</v>
      </c>
      <c r="R33" s="261"/>
      <c r="S33" s="261" t="s">
        <v>205</v>
      </c>
      <c r="T33" s="262" t="s">
        <v>206</v>
      </c>
      <c r="U33" s="223">
        <v>0</v>
      </c>
      <c r="V33" s="223">
        <f>ROUND(E33*U33,2)</f>
        <v>0</v>
      </c>
      <c r="W33" s="223"/>
      <c r="X33" s="223" t="s">
        <v>223</v>
      </c>
      <c r="Y33" s="223" t="s">
        <v>208</v>
      </c>
      <c r="Z33" s="212"/>
      <c r="AA33" s="212"/>
      <c r="AB33" s="212"/>
      <c r="AC33" s="212"/>
      <c r="AD33" s="212"/>
      <c r="AE33" s="212"/>
      <c r="AF33" s="212"/>
      <c r="AG33" s="212" t="s">
        <v>957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56">
        <v>20</v>
      </c>
      <c r="B34" s="257" t="s">
        <v>1076</v>
      </c>
      <c r="C34" s="271" t="s">
        <v>1077</v>
      </c>
      <c r="D34" s="258" t="s">
        <v>404</v>
      </c>
      <c r="E34" s="259">
        <v>2</v>
      </c>
      <c r="F34" s="260"/>
      <c r="G34" s="261">
        <f>ROUND(E34*F34,2)</f>
        <v>0</v>
      </c>
      <c r="H34" s="260"/>
      <c r="I34" s="261">
        <f>ROUND(E34*H34,2)</f>
        <v>0</v>
      </c>
      <c r="J34" s="260"/>
      <c r="K34" s="261">
        <f>ROUND(E34*J34,2)</f>
        <v>0</v>
      </c>
      <c r="L34" s="261">
        <v>21</v>
      </c>
      <c r="M34" s="261">
        <f>G34*(1+L34/100)</f>
        <v>0</v>
      </c>
      <c r="N34" s="259">
        <v>3.0000000000000001E-5</v>
      </c>
      <c r="O34" s="259">
        <f>ROUND(E34*N34,2)</f>
        <v>0</v>
      </c>
      <c r="P34" s="259">
        <v>0</v>
      </c>
      <c r="Q34" s="259">
        <f>ROUND(E34*P34,2)</f>
        <v>0</v>
      </c>
      <c r="R34" s="261"/>
      <c r="S34" s="261" t="s">
        <v>267</v>
      </c>
      <c r="T34" s="262" t="s">
        <v>206</v>
      </c>
      <c r="U34" s="223">
        <v>0</v>
      </c>
      <c r="V34" s="223">
        <f>ROUND(E34*U34,2)</f>
        <v>0</v>
      </c>
      <c r="W34" s="223"/>
      <c r="X34" s="223" t="s">
        <v>467</v>
      </c>
      <c r="Y34" s="223" t="s">
        <v>208</v>
      </c>
      <c r="Z34" s="212"/>
      <c r="AA34" s="212"/>
      <c r="AB34" s="212"/>
      <c r="AC34" s="212"/>
      <c r="AD34" s="212"/>
      <c r="AE34" s="212"/>
      <c r="AF34" s="212"/>
      <c r="AG34" s="212" t="s">
        <v>468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3">
        <v>21</v>
      </c>
      <c r="B35" s="234" t="s">
        <v>1013</v>
      </c>
      <c r="C35" s="242" t="s">
        <v>1014</v>
      </c>
      <c r="D35" s="235" t="s">
        <v>404</v>
      </c>
      <c r="E35" s="236">
        <v>2</v>
      </c>
      <c r="F35" s="237"/>
      <c r="G35" s="238">
        <f>ROUND(E35*F35,2)</f>
        <v>0</v>
      </c>
      <c r="H35" s="237"/>
      <c r="I35" s="238">
        <f>ROUND(E35*H35,2)</f>
        <v>0</v>
      </c>
      <c r="J35" s="237"/>
      <c r="K35" s="238">
        <f>ROUND(E35*J35,2)</f>
        <v>0</v>
      </c>
      <c r="L35" s="238">
        <v>21</v>
      </c>
      <c r="M35" s="238">
        <f>G35*(1+L35/100)</f>
        <v>0</v>
      </c>
      <c r="N35" s="236">
        <v>8.0000000000000007E-5</v>
      </c>
      <c r="O35" s="236">
        <f>ROUND(E35*N35,2)</f>
        <v>0</v>
      </c>
      <c r="P35" s="236">
        <v>1E-3</v>
      </c>
      <c r="Q35" s="236">
        <f>ROUND(E35*P35,2)</f>
        <v>0</v>
      </c>
      <c r="R35" s="238"/>
      <c r="S35" s="238" t="s">
        <v>205</v>
      </c>
      <c r="T35" s="239" t="s">
        <v>206</v>
      </c>
      <c r="U35" s="223">
        <v>0</v>
      </c>
      <c r="V35" s="223">
        <f>ROUND(E35*U35,2)</f>
        <v>0</v>
      </c>
      <c r="W35" s="223"/>
      <c r="X35" s="223" t="s">
        <v>223</v>
      </c>
      <c r="Y35" s="223" t="s">
        <v>208</v>
      </c>
      <c r="Z35" s="212"/>
      <c r="AA35" s="212"/>
      <c r="AB35" s="212"/>
      <c r="AC35" s="212"/>
      <c r="AD35" s="212"/>
      <c r="AE35" s="212"/>
      <c r="AF35" s="212"/>
      <c r="AG35" s="212" t="s">
        <v>224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3" t="s">
        <v>983</v>
      </c>
      <c r="D36" s="240"/>
      <c r="E36" s="240"/>
      <c r="F36" s="240"/>
      <c r="G36" s="240"/>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211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6">
        <v>22</v>
      </c>
      <c r="B37" s="257" t="s">
        <v>1078</v>
      </c>
      <c r="C37" s="271" t="s">
        <v>1079</v>
      </c>
      <c r="D37" s="258" t="s">
        <v>1080</v>
      </c>
      <c r="E37" s="259">
        <v>0.5</v>
      </c>
      <c r="F37" s="260"/>
      <c r="G37" s="261">
        <f>ROUND(E37*F37,2)</f>
        <v>0</v>
      </c>
      <c r="H37" s="260"/>
      <c r="I37" s="261">
        <f>ROUND(E37*H37,2)</f>
        <v>0</v>
      </c>
      <c r="J37" s="260"/>
      <c r="K37" s="261">
        <f>ROUND(E37*J37,2)</f>
        <v>0</v>
      </c>
      <c r="L37" s="261">
        <v>21</v>
      </c>
      <c r="M37" s="261">
        <f>G37*(1+L37/100)</f>
        <v>0</v>
      </c>
      <c r="N37" s="259">
        <v>0</v>
      </c>
      <c r="O37" s="259">
        <f>ROUND(E37*N37,2)</f>
        <v>0</v>
      </c>
      <c r="P37" s="259">
        <v>0</v>
      </c>
      <c r="Q37" s="259">
        <f>ROUND(E37*P37,2)</f>
        <v>0</v>
      </c>
      <c r="R37" s="261"/>
      <c r="S37" s="261" t="s">
        <v>267</v>
      </c>
      <c r="T37" s="262" t="s">
        <v>206</v>
      </c>
      <c r="U37" s="223">
        <v>0</v>
      </c>
      <c r="V37" s="223">
        <f>ROUND(E37*U37,2)</f>
        <v>0</v>
      </c>
      <c r="W37" s="223"/>
      <c r="X37" s="223" t="s">
        <v>467</v>
      </c>
      <c r="Y37" s="223" t="s">
        <v>208</v>
      </c>
      <c r="Z37" s="212"/>
      <c r="AA37" s="212"/>
      <c r="AB37" s="212"/>
      <c r="AC37" s="212"/>
      <c r="AD37" s="212"/>
      <c r="AE37" s="212"/>
      <c r="AF37" s="212"/>
      <c r="AG37" s="212" t="s">
        <v>468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6">
        <v>23</v>
      </c>
      <c r="B38" s="257" t="s">
        <v>1081</v>
      </c>
      <c r="C38" s="271" t="s">
        <v>1082</v>
      </c>
      <c r="D38" s="258" t="s">
        <v>1080</v>
      </c>
      <c r="E38" s="259">
        <v>0.5</v>
      </c>
      <c r="F38" s="260"/>
      <c r="G38" s="261">
        <f>ROUND(E38*F38,2)</f>
        <v>0</v>
      </c>
      <c r="H38" s="260"/>
      <c r="I38" s="261">
        <f>ROUND(E38*H38,2)</f>
        <v>0</v>
      </c>
      <c r="J38" s="260"/>
      <c r="K38" s="261">
        <f>ROUND(E38*J38,2)</f>
        <v>0</v>
      </c>
      <c r="L38" s="261">
        <v>21</v>
      </c>
      <c r="M38" s="261">
        <f>G38*(1+L38/100)</f>
        <v>0</v>
      </c>
      <c r="N38" s="259">
        <v>0</v>
      </c>
      <c r="O38" s="259">
        <f>ROUND(E38*N38,2)</f>
        <v>0</v>
      </c>
      <c r="P38" s="259">
        <v>0</v>
      </c>
      <c r="Q38" s="259">
        <f>ROUND(E38*P38,2)</f>
        <v>0</v>
      </c>
      <c r="R38" s="261"/>
      <c r="S38" s="261" t="s">
        <v>267</v>
      </c>
      <c r="T38" s="262" t="s">
        <v>206</v>
      </c>
      <c r="U38" s="223">
        <v>0</v>
      </c>
      <c r="V38" s="223">
        <f>ROUND(E38*U38,2)</f>
        <v>0</v>
      </c>
      <c r="W38" s="223"/>
      <c r="X38" s="223" t="s">
        <v>467</v>
      </c>
      <c r="Y38" s="223" t="s">
        <v>208</v>
      </c>
      <c r="Z38" s="212"/>
      <c r="AA38" s="212"/>
      <c r="AB38" s="212"/>
      <c r="AC38" s="212"/>
      <c r="AD38" s="212"/>
      <c r="AE38" s="212"/>
      <c r="AF38" s="212"/>
      <c r="AG38" s="212" t="s">
        <v>795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6">
        <v>24</v>
      </c>
      <c r="B39" s="257" t="s">
        <v>1083</v>
      </c>
      <c r="C39" s="271" t="s">
        <v>1084</v>
      </c>
      <c r="D39" s="258" t="s">
        <v>1080</v>
      </c>
      <c r="E39" s="259">
        <v>1</v>
      </c>
      <c r="F39" s="260"/>
      <c r="G39" s="261">
        <f>ROUND(E39*F39,2)</f>
        <v>0</v>
      </c>
      <c r="H39" s="260"/>
      <c r="I39" s="261">
        <f>ROUND(E39*H39,2)</f>
        <v>0</v>
      </c>
      <c r="J39" s="260"/>
      <c r="K39" s="261">
        <f>ROUND(E39*J39,2)</f>
        <v>0</v>
      </c>
      <c r="L39" s="261">
        <v>21</v>
      </c>
      <c r="M39" s="261">
        <f>G39*(1+L39/100)</f>
        <v>0</v>
      </c>
      <c r="N39" s="259">
        <v>0</v>
      </c>
      <c r="O39" s="259">
        <f>ROUND(E39*N39,2)</f>
        <v>0</v>
      </c>
      <c r="P39" s="259">
        <v>0</v>
      </c>
      <c r="Q39" s="259">
        <f>ROUND(E39*P39,2)</f>
        <v>0</v>
      </c>
      <c r="R39" s="261"/>
      <c r="S39" s="261" t="s">
        <v>267</v>
      </c>
      <c r="T39" s="262" t="s">
        <v>206</v>
      </c>
      <c r="U39" s="223">
        <v>0</v>
      </c>
      <c r="V39" s="223">
        <f>ROUND(E39*U39,2)</f>
        <v>0</v>
      </c>
      <c r="W39" s="223"/>
      <c r="X39" s="223" t="s">
        <v>467</v>
      </c>
      <c r="Y39" s="223" t="s">
        <v>208</v>
      </c>
      <c r="Z39" s="212"/>
      <c r="AA39" s="212"/>
      <c r="AB39" s="212"/>
      <c r="AC39" s="212"/>
      <c r="AD39" s="212"/>
      <c r="AE39" s="212"/>
      <c r="AF39" s="212"/>
      <c r="AG39" s="212" t="s">
        <v>795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3">
        <v>25</v>
      </c>
      <c r="B40" s="234" t="s">
        <v>1023</v>
      </c>
      <c r="C40" s="242" t="s">
        <v>1085</v>
      </c>
      <c r="D40" s="235" t="s">
        <v>962</v>
      </c>
      <c r="E40" s="236">
        <v>1</v>
      </c>
      <c r="F40" s="237"/>
      <c r="G40" s="238">
        <f>ROUND(E40*F40,2)</f>
        <v>0</v>
      </c>
      <c r="H40" s="237"/>
      <c r="I40" s="238">
        <f>ROUND(E40*H40,2)</f>
        <v>0</v>
      </c>
      <c r="J40" s="237"/>
      <c r="K40" s="238">
        <f>ROUND(E40*J40,2)</f>
        <v>0</v>
      </c>
      <c r="L40" s="238">
        <v>21</v>
      </c>
      <c r="M40" s="238">
        <f>G40*(1+L40/100)</f>
        <v>0</v>
      </c>
      <c r="N40" s="236">
        <v>0</v>
      </c>
      <c r="O40" s="236">
        <f>ROUND(E40*N40,2)</f>
        <v>0</v>
      </c>
      <c r="P40" s="236">
        <v>0</v>
      </c>
      <c r="Q40" s="236">
        <f>ROUND(E40*P40,2)</f>
        <v>0</v>
      </c>
      <c r="R40" s="238"/>
      <c r="S40" s="238" t="s">
        <v>267</v>
      </c>
      <c r="T40" s="239" t="s">
        <v>206</v>
      </c>
      <c r="U40" s="223">
        <v>0</v>
      </c>
      <c r="V40" s="223">
        <f>ROUND(E40*U40,2)</f>
        <v>0</v>
      </c>
      <c r="W40" s="223"/>
      <c r="X40" s="223" t="s">
        <v>467</v>
      </c>
      <c r="Y40" s="223" t="s">
        <v>208</v>
      </c>
      <c r="Z40" s="212"/>
      <c r="AA40" s="212"/>
      <c r="AB40" s="212"/>
      <c r="AC40" s="212"/>
      <c r="AD40" s="212"/>
      <c r="AE40" s="212"/>
      <c r="AF40" s="212"/>
      <c r="AG40" s="212" t="s">
        <v>468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3"/>
      <c r="B41" s="4"/>
      <c r="C41" s="244"/>
      <c r="D41" s="6"/>
      <c r="E41" s="3"/>
      <c r="F41" s="3"/>
      <c r="G41" s="3"/>
      <c r="H41" s="3"/>
      <c r="I41" s="3"/>
      <c r="J41" s="3"/>
      <c r="K41" s="3"/>
      <c r="L41" s="3"/>
      <c r="M41" s="3"/>
      <c r="N41" s="3"/>
      <c r="O41" s="3"/>
      <c r="P41" s="3"/>
      <c r="Q41" s="3"/>
      <c r="R41" s="3"/>
      <c r="S41" s="3"/>
      <c r="T41" s="3"/>
      <c r="U41" s="3"/>
      <c r="V41" s="3"/>
      <c r="W41" s="3"/>
      <c r="X41" s="3"/>
      <c r="Y41" s="3"/>
      <c r="AE41">
        <v>12</v>
      </c>
      <c r="AF41">
        <v>21</v>
      </c>
      <c r="AG41" t="s">
        <v>186</v>
      </c>
    </row>
    <row r="42" spans="1:60" x14ac:dyDescent="0.2">
      <c r="A42" s="215"/>
      <c r="B42" s="216" t="s">
        <v>29</v>
      </c>
      <c r="C42" s="245"/>
      <c r="D42" s="217"/>
      <c r="E42" s="218"/>
      <c r="F42" s="218"/>
      <c r="G42" s="232">
        <f>G8+G17</f>
        <v>0</v>
      </c>
      <c r="H42" s="3"/>
      <c r="I42" s="3"/>
      <c r="J42" s="3"/>
      <c r="K42" s="3"/>
      <c r="L42" s="3"/>
      <c r="M42" s="3"/>
      <c r="N42" s="3"/>
      <c r="O42" s="3"/>
      <c r="P42" s="3"/>
      <c r="Q42" s="3"/>
      <c r="R42" s="3"/>
      <c r="S42" s="3"/>
      <c r="T42" s="3"/>
      <c r="U42" s="3"/>
      <c r="V42" s="3"/>
      <c r="W42" s="3"/>
      <c r="X42" s="3"/>
      <c r="Y42" s="3"/>
      <c r="AE42">
        <f>SUMIF(L7:L40,AE41,G7:G40)</f>
        <v>0</v>
      </c>
      <c r="AF42">
        <f>SUMIF(L7:L40,AF41,G7:G40)</f>
        <v>0</v>
      </c>
      <c r="AG42" t="s">
        <v>215</v>
      </c>
    </row>
    <row r="43" spans="1:60" x14ac:dyDescent="0.2">
      <c r="C43" s="246"/>
      <c r="D43" s="10"/>
      <c r="AG43" t="s">
        <v>216</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pE7rJ+OyyHlLQ5A9Zwli3Au/289M8gVrqtbjxSiw51a7VlEG/quIsMJnYjYwniG0mPdgZhlxrsoh6menFSDEw==" saltValue="oZ2OrPvg7AQWgJLAdcI85A==" spinCount="100000" sheet="1" formatRows="0"/>
  <mergeCells count="9">
    <mergeCell ref="C29:G29"/>
    <mergeCell ref="C31:G31"/>
    <mergeCell ref="C36:G36"/>
    <mergeCell ref="A1:G1"/>
    <mergeCell ref="C2:G2"/>
    <mergeCell ref="C3:G3"/>
    <mergeCell ref="C4:G4"/>
    <mergeCell ref="C16:G16"/>
    <mergeCell ref="C27: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2E5AD-69FE-4BD1-A9D8-0EFA435BC8E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217</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49</v>
      </c>
      <c r="C3" s="201" t="s">
        <v>50</v>
      </c>
      <c r="D3" s="199"/>
      <c r="E3" s="199"/>
      <c r="F3" s="199"/>
      <c r="G3" s="200"/>
      <c r="AC3" s="176" t="s">
        <v>173</v>
      </c>
      <c r="AG3" t="s">
        <v>176</v>
      </c>
    </row>
    <row r="4" spans="1:60" ht="24.95" customHeight="1" x14ac:dyDescent="0.2">
      <c r="A4" s="202" t="s">
        <v>9</v>
      </c>
      <c r="B4" s="203" t="s">
        <v>59</v>
      </c>
      <c r="C4" s="204" t="s">
        <v>60</v>
      </c>
      <c r="D4" s="205"/>
      <c r="E4" s="205"/>
      <c r="F4" s="205"/>
      <c r="G4" s="206"/>
      <c r="AG4" t="s">
        <v>177</v>
      </c>
    </row>
    <row r="5" spans="1:60" x14ac:dyDescent="0.2">
      <c r="D5" s="10"/>
    </row>
    <row r="6" spans="1:60" ht="38.25" x14ac:dyDescent="0.2">
      <c r="A6" s="208" t="s">
        <v>178</v>
      </c>
      <c r="B6" s="210" t="s">
        <v>179</v>
      </c>
      <c r="C6" s="210" t="s">
        <v>180</v>
      </c>
      <c r="D6" s="209" t="s">
        <v>181</v>
      </c>
      <c r="E6" s="208" t="s">
        <v>182</v>
      </c>
      <c r="F6" s="207" t="s">
        <v>183</v>
      </c>
      <c r="G6" s="208" t="s">
        <v>29</v>
      </c>
      <c r="H6" s="211" t="s">
        <v>30</v>
      </c>
      <c r="I6" s="211" t="s">
        <v>184</v>
      </c>
      <c r="J6" s="211" t="s">
        <v>31</v>
      </c>
      <c r="K6" s="211" t="s">
        <v>185</v>
      </c>
      <c r="L6" s="211" t="s">
        <v>186</v>
      </c>
      <c r="M6" s="211" t="s">
        <v>187</v>
      </c>
      <c r="N6" s="211" t="s">
        <v>188</v>
      </c>
      <c r="O6" s="211" t="s">
        <v>189</v>
      </c>
      <c r="P6" s="211" t="s">
        <v>190</v>
      </c>
      <c r="Q6" s="211" t="s">
        <v>191</v>
      </c>
      <c r="R6" s="211" t="s">
        <v>192</v>
      </c>
      <c r="S6" s="211" t="s">
        <v>193</v>
      </c>
      <c r="T6" s="211" t="s">
        <v>194</v>
      </c>
      <c r="U6" s="211" t="s">
        <v>195</v>
      </c>
      <c r="V6" s="211" t="s">
        <v>196</v>
      </c>
      <c r="W6" s="211" t="s">
        <v>197</v>
      </c>
      <c r="X6" s="211" t="s">
        <v>198</v>
      </c>
      <c r="Y6" s="211" t="s">
        <v>199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200</v>
      </c>
      <c r="B8" s="227" t="s">
        <v>97</v>
      </c>
      <c r="C8" s="241" t="s">
        <v>98</v>
      </c>
      <c r="D8" s="228"/>
      <c r="E8" s="229"/>
      <c r="F8" s="230"/>
      <c r="G8" s="230">
        <f>SUMIF(AG9:AG12,"&lt;&gt;NOR",G9:G12)</f>
        <v>0</v>
      </c>
      <c r="H8" s="230"/>
      <c r="I8" s="230">
        <f>SUM(I9:I12)</f>
        <v>0</v>
      </c>
      <c r="J8" s="230"/>
      <c r="K8" s="230">
        <f>SUM(K9:K12)</f>
        <v>0</v>
      </c>
      <c r="L8" s="230"/>
      <c r="M8" s="230">
        <f>SUM(M9:M12)</f>
        <v>0</v>
      </c>
      <c r="N8" s="229"/>
      <c r="O8" s="229">
        <f>SUM(O9:O12)</f>
        <v>0</v>
      </c>
      <c r="P8" s="229"/>
      <c r="Q8" s="229">
        <f>SUM(Q9:Q12)</f>
        <v>0</v>
      </c>
      <c r="R8" s="230"/>
      <c r="S8" s="230"/>
      <c r="T8" s="231"/>
      <c r="U8" s="225"/>
      <c r="V8" s="225">
        <f>SUM(V9:V12)</f>
        <v>0</v>
      </c>
      <c r="W8" s="225"/>
      <c r="X8" s="225"/>
      <c r="Y8" s="225"/>
      <c r="AG8" t="s">
        <v>201</v>
      </c>
    </row>
    <row r="9" spans="1:60" outlineLevel="1" x14ac:dyDescent="0.2">
      <c r="A9" s="256">
        <v>1</v>
      </c>
      <c r="B9" s="257" t="s">
        <v>793</v>
      </c>
      <c r="C9" s="271" t="s">
        <v>794</v>
      </c>
      <c r="D9" s="258" t="s">
        <v>204</v>
      </c>
      <c r="E9" s="259">
        <v>1</v>
      </c>
      <c r="F9" s="260"/>
      <c r="G9" s="261">
        <f>ROUND(E9*F9,2)</f>
        <v>0</v>
      </c>
      <c r="H9" s="260"/>
      <c r="I9" s="261">
        <f>ROUND(E9*H9,2)</f>
        <v>0</v>
      </c>
      <c r="J9" s="260"/>
      <c r="K9" s="261">
        <f>ROUND(E9*J9,2)</f>
        <v>0</v>
      </c>
      <c r="L9" s="261">
        <v>21</v>
      </c>
      <c r="M9" s="261">
        <f>G9*(1+L9/100)</f>
        <v>0</v>
      </c>
      <c r="N9" s="259">
        <v>0</v>
      </c>
      <c r="O9" s="259">
        <f>ROUND(E9*N9,2)</f>
        <v>0</v>
      </c>
      <c r="P9" s="259">
        <v>0</v>
      </c>
      <c r="Q9" s="259">
        <f>ROUND(E9*P9,2)</f>
        <v>0</v>
      </c>
      <c r="R9" s="261"/>
      <c r="S9" s="261" t="s">
        <v>267</v>
      </c>
      <c r="T9" s="262" t="s">
        <v>206</v>
      </c>
      <c r="U9" s="223">
        <v>0</v>
      </c>
      <c r="V9" s="223">
        <f>ROUND(E9*U9,2)</f>
        <v>0</v>
      </c>
      <c r="W9" s="223"/>
      <c r="X9" s="223" t="s">
        <v>467</v>
      </c>
      <c r="Y9" s="223" t="s">
        <v>208</v>
      </c>
      <c r="Z9" s="212"/>
      <c r="AA9" s="212"/>
      <c r="AB9" s="212"/>
      <c r="AC9" s="212"/>
      <c r="AD9" s="212"/>
      <c r="AE9" s="212"/>
      <c r="AF9" s="212"/>
      <c r="AG9" s="212" t="s">
        <v>795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6">
        <v>2</v>
      </c>
      <c r="B10" s="257" t="s">
        <v>793</v>
      </c>
      <c r="C10" s="271" t="s">
        <v>796</v>
      </c>
      <c r="D10" s="258" t="s">
        <v>204</v>
      </c>
      <c r="E10" s="259">
        <v>1</v>
      </c>
      <c r="F10" s="260"/>
      <c r="G10" s="261">
        <f>ROUND(E10*F10,2)</f>
        <v>0</v>
      </c>
      <c r="H10" s="260"/>
      <c r="I10" s="261">
        <f>ROUND(E10*H10,2)</f>
        <v>0</v>
      </c>
      <c r="J10" s="260"/>
      <c r="K10" s="261">
        <f>ROUND(E10*J10,2)</f>
        <v>0</v>
      </c>
      <c r="L10" s="261">
        <v>21</v>
      </c>
      <c r="M10" s="261">
        <f>G10*(1+L10/100)</f>
        <v>0</v>
      </c>
      <c r="N10" s="259">
        <v>0</v>
      </c>
      <c r="O10" s="259">
        <f>ROUND(E10*N10,2)</f>
        <v>0</v>
      </c>
      <c r="P10" s="259">
        <v>0</v>
      </c>
      <c r="Q10" s="259">
        <f>ROUND(E10*P10,2)</f>
        <v>0</v>
      </c>
      <c r="R10" s="261"/>
      <c r="S10" s="261" t="s">
        <v>267</v>
      </c>
      <c r="T10" s="262" t="s">
        <v>206</v>
      </c>
      <c r="U10" s="223">
        <v>0</v>
      </c>
      <c r="V10" s="223">
        <f>ROUND(E10*U10,2)</f>
        <v>0</v>
      </c>
      <c r="W10" s="223"/>
      <c r="X10" s="223" t="s">
        <v>797</v>
      </c>
      <c r="Y10" s="223" t="s">
        <v>208</v>
      </c>
      <c r="Z10" s="212"/>
      <c r="AA10" s="212"/>
      <c r="AB10" s="212"/>
      <c r="AC10" s="212"/>
      <c r="AD10" s="212"/>
      <c r="AE10" s="212"/>
      <c r="AF10" s="212"/>
      <c r="AG10" s="212" t="s">
        <v>798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6">
        <v>3</v>
      </c>
      <c r="B11" s="257" t="s">
        <v>793</v>
      </c>
      <c r="C11" s="271" t="s">
        <v>203</v>
      </c>
      <c r="D11" s="258" t="s">
        <v>204</v>
      </c>
      <c r="E11" s="259">
        <v>1</v>
      </c>
      <c r="F11" s="260"/>
      <c r="G11" s="261">
        <f>ROUND(E11*F11,2)</f>
        <v>0</v>
      </c>
      <c r="H11" s="260"/>
      <c r="I11" s="261">
        <f>ROUND(E11*H11,2)</f>
        <v>0</v>
      </c>
      <c r="J11" s="260"/>
      <c r="K11" s="261">
        <f>ROUND(E11*J11,2)</f>
        <v>0</v>
      </c>
      <c r="L11" s="261">
        <v>21</v>
      </c>
      <c r="M11" s="261">
        <f>G11*(1+L11/100)</f>
        <v>0</v>
      </c>
      <c r="N11" s="259">
        <v>0</v>
      </c>
      <c r="O11" s="259">
        <f>ROUND(E11*N11,2)</f>
        <v>0</v>
      </c>
      <c r="P11" s="259">
        <v>0</v>
      </c>
      <c r="Q11" s="259">
        <f>ROUND(E11*P11,2)</f>
        <v>0</v>
      </c>
      <c r="R11" s="261"/>
      <c r="S11" s="261" t="s">
        <v>267</v>
      </c>
      <c r="T11" s="262" t="s">
        <v>206</v>
      </c>
      <c r="U11" s="223">
        <v>0</v>
      </c>
      <c r="V11" s="223">
        <f>ROUND(E11*U11,2)</f>
        <v>0</v>
      </c>
      <c r="W11" s="223"/>
      <c r="X11" s="223" t="s">
        <v>223</v>
      </c>
      <c r="Y11" s="223" t="s">
        <v>208</v>
      </c>
      <c r="Z11" s="212"/>
      <c r="AA11" s="212"/>
      <c r="AB11" s="212"/>
      <c r="AC11" s="212"/>
      <c r="AD11" s="212"/>
      <c r="AE11" s="212"/>
      <c r="AF11" s="212"/>
      <c r="AG11" s="212" t="s">
        <v>799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6">
        <v>4</v>
      </c>
      <c r="B12" s="257" t="s">
        <v>793</v>
      </c>
      <c r="C12" s="271" t="s">
        <v>800</v>
      </c>
      <c r="D12" s="258" t="s">
        <v>204</v>
      </c>
      <c r="E12" s="259">
        <v>1</v>
      </c>
      <c r="F12" s="260"/>
      <c r="G12" s="261">
        <f>ROUND(E12*F12,2)</f>
        <v>0</v>
      </c>
      <c r="H12" s="260"/>
      <c r="I12" s="261">
        <f>ROUND(E12*H12,2)</f>
        <v>0</v>
      </c>
      <c r="J12" s="260"/>
      <c r="K12" s="261">
        <f>ROUND(E12*J12,2)</f>
        <v>0</v>
      </c>
      <c r="L12" s="261">
        <v>21</v>
      </c>
      <c r="M12" s="261">
        <f>G12*(1+L12/100)</f>
        <v>0</v>
      </c>
      <c r="N12" s="259">
        <v>0</v>
      </c>
      <c r="O12" s="259">
        <f>ROUND(E12*N12,2)</f>
        <v>0</v>
      </c>
      <c r="P12" s="259">
        <v>0</v>
      </c>
      <c r="Q12" s="259">
        <f>ROUND(E12*P12,2)</f>
        <v>0</v>
      </c>
      <c r="R12" s="261"/>
      <c r="S12" s="261" t="s">
        <v>267</v>
      </c>
      <c r="T12" s="262" t="s">
        <v>206</v>
      </c>
      <c r="U12" s="223">
        <v>0</v>
      </c>
      <c r="V12" s="223">
        <f>ROUND(E12*U12,2)</f>
        <v>0</v>
      </c>
      <c r="W12" s="223"/>
      <c r="X12" s="223" t="s">
        <v>801</v>
      </c>
      <c r="Y12" s="223" t="s">
        <v>208</v>
      </c>
      <c r="Z12" s="212"/>
      <c r="AA12" s="212"/>
      <c r="AB12" s="212"/>
      <c r="AC12" s="212"/>
      <c r="AD12" s="212"/>
      <c r="AE12" s="212"/>
      <c r="AF12" s="212"/>
      <c r="AG12" s="212" t="s">
        <v>802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6" t="s">
        <v>200</v>
      </c>
      <c r="B13" s="227" t="s">
        <v>131</v>
      </c>
      <c r="C13" s="241" t="s">
        <v>132</v>
      </c>
      <c r="D13" s="228"/>
      <c r="E13" s="229"/>
      <c r="F13" s="230"/>
      <c r="G13" s="230">
        <f>SUMIF(AG14:AG17,"&lt;&gt;NOR",G14:G17)</f>
        <v>0</v>
      </c>
      <c r="H13" s="230"/>
      <c r="I13" s="230">
        <f>SUM(I14:I17)</f>
        <v>0</v>
      </c>
      <c r="J13" s="230"/>
      <c r="K13" s="230">
        <f>SUM(K14:K17)</f>
        <v>0</v>
      </c>
      <c r="L13" s="230"/>
      <c r="M13" s="230">
        <f>SUM(M14:M17)</f>
        <v>0</v>
      </c>
      <c r="N13" s="229"/>
      <c r="O13" s="229">
        <f>SUM(O14:O17)</f>
        <v>0.03</v>
      </c>
      <c r="P13" s="229"/>
      <c r="Q13" s="229">
        <f>SUM(Q14:Q17)</f>
        <v>0</v>
      </c>
      <c r="R13" s="230"/>
      <c r="S13" s="230"/>
      <c r="T13" s="231"/>
      <c r="U13" s="225"/>
      <c r="V13" s="225">
        <f>SUM(V14:V17)</f>
        <v>0</v>
      </c>
      <c r="W13" s="225"/>
      <c r="X13" s="225"/>
      <c r="Y13" s="225"/>
      <c r="AG13" t="s">
        <v>201</v>
      </c>
    </row>
    <row r="14" spans="1:60" outlineLevel="1" x14ac:dyDescent="0.2">
      <c r="A14" s="256">
        <v>5</v>
      </c>
      <c r="B14" s="257" t="s">
        <v>1086</v>
      </c>
      <c r="C14" s="271" t="s">
        <v>1087</v>
      </c>
      <c r="D14" s="258" t="s">
        <v>263</v>
      </c>
      <c r="E14" s="259">
        <v>4</v>
      </c>
      <c r="F14" s="260"/>
      <c r="G14" s="261">
        <f>ROUND(E14*F14,2)</f>
        <v>0</v>
      </c>
      <c r="H14" s="260"/>
      <c r="I14" s="261">
        <f>ROUND(E14*H14,2)</f>
        <v>0</v>
      </c>
      <c r="J14" s="260"/>
      <c r="K14" s="261">
        <f>ROUND(E14*J14,2)</f>
        <v>0</v>
      </c>
      <c r="L14" s="261">
        <v>21</v>
      </c>
      <c r="M14" s="261">
        <f>G14*(1+L14/100)</f>
        <v>0</v>
      </c>
      <c r="N14" s="259">
        <v>2.5999999999999998E-4</v>
      </c>
      <c r="O14" s="259">
        <f>ROUND(E14*N14,2)</f>
        <v>0</v>
      </c>
      <c r="P14" s="259">
        <v>0</v>
      </c>
      <c r="Q14" s="259">
        <f>ROUND(E14*P14,2)</f>
        <v>0</v>
      </c>
      <c r="R14" s="261"/>
      <c r="S14" s="261" t="s">
        <v>267</v>
      </c>
      <c r="T14" s="262" t="s">
        <v>206</v>
      </c>
      <c r="U14" s="223">
        <v>0</v>
      </c>
      <c r="V14" s="223">
        <f>ROUND(E14*U14,2)</f>
        <v>0</v>
      </c>
      <c r="W14" s="223"/>
      <c r="X14" s="223" t="s">
        <v>467</v>
      </c>
      <c r="Y14" s="223" t="s">
        <v>208</v>
      </c>
      <c r="Z14" s="212"/>
      <c r="AA14" s="212"/>
      <c r="AB14" s="212"/>
      <c r="AC14" s="212"/>
      <c r="AD14" s="212"/>
      <c r="AE14" s="212"/>
      <c r="AF14" s="212"/>
      <c r="AG14" s="212" t="s">
        <v>795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6">
        <v>6</v>
      </c>
      <c r="B15" s="257" t="s">
        <v>1088</v>
      </c>
      <c r="C15" s="271" t="s">
        <v>1089</v>
      </c>
      <c r="D15" s="258" t="s">
        <v>263</v>
      </c>
      <c r="E15" s="259">
        <v>4</v>
      </c>
      <c r="F15" s="260"/>
      <c r="G15" s="261">
        <f>ROUND(E15*F15,2)</f>
        <v>0</v>
      </c>
      <c r="H15" s="260"/>
      <c r="I15" s="261">
        <f>ROUND(E15*H15,2)</f>
        <v>0</v>
      </c>
      <c r="J15" s="260"/>
      <c r="K15" s="261">
        <f>ROUND(E15*J15,2)</f>
        <v>0</v>
      </c>
      <c r="L15" s="261">
        <v>21</v>
      </c>
      <c r="M15" s="261">
        <f>G15*(1+L15/100)</f>
        <v>0</v>
      </c>
      <c r="N15" s="259">
        <v>8.0000000000000007E-5</v>
      </c>
      <c r="O15" s="259">
        <f>ROUND(E15*N15,2)</f>
        <v>0</v>
      </c>
      <c r="P15" s="259">
        <v>0</v>
      </c>
      <c r="Q15" s="259">
        <f>ROUND(E15*P15,2)</f>
        <v>0</v>
      </c>
      <c r="R15" s="261"/>
      <c r="S15" s="261" t="s">
        <v>267</v>
      </c>
      <c r="T15" s="262" t="s">
        <v>206</v>
      </c>
      <c r="U15" s="223">
        <v>0</v>
      </c>
      <c r="V15" s="223">
        <f>ROUND(E15*U15,2)</f>
        <v>0</v>
      </c>
      <c r="W15" s="223"/>
      <c r="X15" s="223" t="s">
        <v>223</v>
      </c>
      <c r="Y15" s="223" t="s">
        <v>208</v>
      </c>
      <c r="Z15" s="212"/>
      <c r="AA15" s="212"/>
      <c r="AB15" s="212"/>
      <c r="AC15" s="212"/>
      <c r="AD15" s="212"/>
      <c r="AE15" s="212"/>
      <c r="AF15" s="212"/>
      <c r="AG15" s="212" t="s">
        <v>805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6">
        <v>7</v>
      </c>
      <c r="B16" s="257" t="s">
        <v>1090</v>
      </c>
      <c r="C16" s="271" t="s">
        <v>1091</v>
      </c>
      <c r="D16" s="258" t="s">
        <v>263</v>
      </c>
      <c r="E16" s="259">
        <v>4</v>
      </c>
      <c r="F16" s="260"/>
      <c r="G16" s="261">
        <f>ROUND(E16*F16,2)</f>
        <v>0</v>
      </c>
      <c r="H16" s="260"/>
      <c r="I16" s="261">
        <f>ROUND(E16*H16,2)</f>
        <v>0</v>
      </c>
      <c r="J16" s="260"/>
      <c r="K16" s="261">
        <f>ROUND(E16*J16,2)</f>
        <v>0</v>
      </c>
      <c r="L16" s="261">
        <v>21</v>
      </c>
      <c r="M16" s="261">
        <f>G16*(1+L16/100)</f>
        <v>0</v>
      </c>
      <c r="N16" s="259">
        <v>0</v>
      </c>
      <c r="O16" s="259">
        <f>ROUND(E16*N16,2)</f>
        <v>0</v>
      </c>
      <c r="P16" s="259">
        <v>0</v>
      </c>
      <c r="Q16" s="259">
        <f>ROUND(E16*P16,2)</f>
        <v>0</v>
      </c>
      <c r="R16" s="261"/>
      <c r="S16" s="261" t="s">
        <v>267</v>
      </c>
      <c r="T16" s="262" t="s">
        <v>206</v>
      </c>
      <c r="U16" s="223">
        <v>0</v>
      </c>
      <c r="V16" s="223">
        <f>ROUND(E16*U16,2)</f>
        <v>0</v>
      </c>
      <c r="W16" s="223"/>
      <c r="X16" s="223" t="s">
        <v>223</v>
      </c>
      <c r="Y16" s="223" t="s">
        <v>208</v>
      </c>
      <c r="Z16" s="212"/>
      <c r="AA16" s="212"/>
      <c r="AB16" s="212"/>
      <c r="AC16" s="212"/>
      <c r="AD16" s="212"/>
      <c r="AE16" s="212"/>
      <c r="AF16" s="212"/>
      <c r="AG16" s="212" t="s">
        <v>805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6">
        <v>8</v>
      </c>
      <c r="B17" s="257" t="s">
        <v>1092</v>
      </c>
      <c r="C17" s="271" t="s">
        <v>1093</v>
      </c>
      <c r="D17" s="258" t="s">
        <v>263</v>
      </c>
      <c r="E17" s="259">
        <v>50</v>
      </c>
      <c r="F17" s="260"/>
      <c r="G17" s="261">
        <f>ROUND(E17*F17,2)</f>
        <v>0</v>
      </c>
      <c r="H17" s="260"/>
      <c r="I17" s="261">
        <f>ROUND(E17*H17,2)</f>
        <v>0</v>
      </c>
      <c r="J17" s="260"/>
      <c r="K17" s="261">
        <f>ROUND(E17*J17,2)</f>
        <v>0</v>
      </c>
      <c r="L17" s="261">
        <v>21</v>
      </c>
      <c r="M17" s="261">
        <f>G17*(1+L17/100)</f>
        <v>0</v>
      </c>
      <c r="N17" s="259">
        <v>5.0000000000000001E-4</v>
      </c>
      <c r="O17" s="259">
        <f>ROUND(E17*N17,2)</f>
        <v>0.03</v>
      </c>
      <c r="P17" s="259">
        <v>0</v>
      </c>
      <c r="Q17" s="259">
        <f>ROUND(E17*P17,2)</f>
        <v>0</v>
      </c>
      <c r="R17" s="261"/>
      <c r="S17" s="261" t="s">
        <v>267</v>
      </c>
      <c r="T17" s="262" t="s">
        <v>206</v>
      </c>
      <c r="U17" s="223">
        <v>0</v>
      </c>
      <c r="V17" s="223">
        <f>ROUND(E17*U17,2)</f>
        <v>0</v>
      </c>
      <c r="W17" s="223"/>
      <c r="X17" s="223" t="s">
        <v>223</v>
      </c>
      <c r="Y17" s="223" t="s">
        <v>208</v>
      </c>
      <c r="Z17" s="212"/>
      <c r="AA17" s="212"/>
      <c r="AB17" s="212"/>
      <c r="AC17" s="212"/>
      <c r="AD17" s="212"/>
      <c r="AE17" s="212"/>
      <c r="AF17" s="212"/>
      <c r="AG17" s="212" t="s">
        <v>805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6" t="s">
        <v>200</v>
      </c>
      <c r="B18" s="227" t="s">
        <v>133</v>
      </c>
      <c r="C18" s="241" t="s">
        <v>134</v>
      </c>
      <c r="D18" s="228"/>
      <c r="E18" s="229"/>
      <c r="F18" s="230"/>
      <c r="G18" s="230">
        <f>SUMIF(AG19:AG19,"&lt;&gt;NOR",G19:G19)</f>
        <v>0</v>
      </c>
      <c r="H18" s="230"/>
      <c r="I18" s="230">
        <f>SUM(I19:I19)</f>
        <v>0</v>
      </c>
      <c r="J18" s="230"/>
      <c r="K18" s="230">
        <f>SUM(K19:K19)</f>
        <v>0</v>
      </c>
      <c r="L18" s="230"/>
      <c r="M18" s="230">
        <f>SUM(M19:M19)</f>
        <v>0</v>
      </c>
      <c r="N18" s="229"/>
      <c r="O18" s="229">
        <f>SUM(O19:O19)</f>
        <v>0.56000000000000005</v>
      </c>
      <c r="P18" s="229"/>
      <c r="Q18" s="229">
        <f>SUM(Q19:Q19)</f>
        <v>0</v>
      </c>
      <c r="R18" s="230"/>
      <c r="S18" s="230"/>
      <c r="T18" s="231"/>
      <c r="U18" s="225"/>
      <c r="V18" s="225">
        <f>SUM(V19:V19)</f>
        <v>0</v>
      </c>
      <c r="W18" s="225"/>
      <c r="X18" s="225"/>
      <c r="Y18" s="225"/>
      <c r="AG18" t="s">
        <v>201</v>
      </c>
    </row>
    <row r="19" spans="1:60" outlineLevel="1" x14ac:dyDescent="0.2">
      <c r="A19" s="256">
        <v>9</v>
      </c>
      <c r="B19" s="257" t="s">
        <v>1094</v>
      </c>
      <c r="C19" s="271" t="s">
        <v>1095</v>
      </c>
      <c r="D19" s="258" t="s">
        <v>404</v>
      </c>
      <c r="E19" s="259">
        <v>8</v>
      </c>
      <c r="F19" s="260"/>
      <c r="G19" s="261">
        <f>ROUND(E19*F19,2)</f>
        <v>0</v>
      </c>
      <c r="H19" s="260"/>
      <c r="I19" s="261">
        <f>ROUND(E19*H19,2)</f>
        <v>0</v>
      </c>
      <c r="J19" s="260"/>
      <c r="K19" s="261">
        <f>ROUND(E19*J19,2)</f>
        <v>0</v>
      </c>
      <c r="L19" s="261">
        <v>21</v>
      </c>
      <c r="M19" s="261">
        <f>G19*(1+L19/100)</f>
        <v>0</v>
      </c>
      <c r="N19" s="259">
        <v>7.0129999999999998E-2</v>
      </c>
      <c r="O19" s="259">
        <f>ROUND(E19*N19,2)</f>
        <v>0.56000000000000005</v>
      </c>
      <c r="P19" s="259">
        <v>0</v>
      </c>
      <c r="Q19" s="259">
        <f>ROUND(E19*P19,2)</f>
        <v>0</v>
      </c>
      <c r="R19" s="261"/>
      <c r="S19" s="261" t="s">
        <v>267</v>
      </c>
      <c r="T19" s="262" t="s">
        <v>206</v>
      </c>
      <c r="U19" s="223">
        <v>0</v>
      </c>
      <c r="V19" s="223">
        <f>ROUND(E19*U19,2)</f>
        <v>0</v>
      </c>
      <c r="W19" s="223"/>
      <c r="X19" s="223" t="s">
        <v>223</v>
      </c>
      <c r="Y19" s="223" t="s">
        <v>208</v>
      </c>
      <c r="Z19" s="212"/>
      <c r="AA19" s="212"/>
      <c r="AB19" s="212"/>
      <c r="AC19" s="212"/>
      <c r="AD19" s="212"/>
      <c r="AE19" s="212"/>
      <c r="AF19" s="212"/>
      <c r="AG19" s="212" t="s">
        <v>805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26" t="s">
        <v>200</v>
      </c>
      <c r="B20" s="227" t="s">
        <v>135</v>
      </c>
      <c r="C20" s="241" t="s">
        <v>137</v>
      </c>
      <c r="D20" s="228"/>
      <c r="E20" s="229"/>
      <c r="F20" s="230"/>
      <c r="G20" s="230">
        <f>SUMIF(AG21:AG37,"&lt;&gt;NOR",G21:G37)</f>
        <v>0</v>
      </c>
      <c r="H20" s="230"/>
      <c r="I20" s="230">
        <f>SUM(I21:I37)</f>
        <v>0</v>
      </c>
      <c r="J20" s="230"/>
      <c r="K20" s="230">
        <f>SUM(K21:K37)</f>
        <v>0</v>
      </c>
      <c r="L20" s="230"/>
      <c r="M20" s="230">
        <f>SUM(M21:M37)</f>
        <v>0</v>
      </c>
      <c r="N20" s="229"/>
      <c r="O20" s="229">
        <f>SUM(O21:O37)</f>
        <v>1.82</v>
      </c>
      <c r="P20" s="229"/>
      <c r="Q20" s="229">
        <f>SUM(Q21:Q37)</f>
        <v>0</v>
      </c>
      <c r="R20" s="230"/>
      <c r="S20" s="230"/>
      <c r="T20" s="231"/>
      <c r="U20" s="225"/>
      <c r="V20" s="225">
        <f>SUM(V21:V37)</f>
        <v>0</v>
      </c>
      <c r="W20" s="225"/>
      <c r="X20" s="225"/>
      <c r="Y20" s="225"/>
      <c r="AG20" t="s">
        <v>201</v>
      </c>
    </row>
    <row r="21" spans="1:60" outlineLevel="1" x14ac:dyDescent="0.2">
      <c r="A21" s="256">
        <v>10</v>
      </c>
      <c r="B21" s="257" t="s">
        <v>1096</v>
      </c>
      <c r="C21" s="271" t="s">
        <v>1097</v>
      </c>
      <c r="D21" s="258" t="s">
        <v>404</v>
      </c>
      <c r="E21" s="259">
        <v>0</v>
      </c>
      <c r="F21" s="260"/>
      <c r="G21" s="261">
        <f>ROUND(E21*F21,2)</f>
        <v>0</v>
      </c>
      <c r="H21" s="260"/>
      <c r="I21" s="261">
        <f>ROUND(E21*H21,2)</f>
        <v>0</v>
      </c>
      <c r="J21" s="260"/>
      <c r="K21" s="261">
        <f>ROUND(E21*J21,2)</f>
        <v>0</v>
      </c>
      <c r="L21" s="261">
        <v>21</v>
      </c>
      <c r="M21" s="261">
        <f>G21*(1+L21/100)</f>
        <v>0</v>
      </c>
      <c r="N21" s="259">
        <v>5.0000000000000001E-3</v>
      </c>
      <c r="O21" s="259">
        <f>ROUND(E21*N21,2)</f>
        <v>0</v>
      </c>
      <c r="P21" s="259">
        <v>0</v>
      </c>
      <c r="Q21" s="259">
        <f>ROUND(E21*P21,2)</f>
        <v>0</v>
      </c>
      <c r="R21" s="261"/>
      <c r="S21" s="261" t="s">
        <v>267</v>
      </c>
      <c r="T21" s="262" t="s">
        <v>206</v>
      </c>
      <c r="U21" s="223">
        <v>0</v>
      </c>
      <c r="V21" s="223">
        <f>ROUND(E21*U21,2)</f>
        <v>0</v>
      </c>
      <c r="W21" s="223"/>
      <c r="X21" s="223" t="s">
        <v>467</v>
      </c>
      <c r="Y21" s="223" t="s">
        <v>208</v>
      </c>
      <c r="Z21" s="212"/>
      <c r="AA21" s="212"/>
      <c r="AB21" s="212"/>
      <c r="AC21" s="212"/>
      <c r="AD21" s="212"/>
      <c r="AE21" s="212"/>
      <c r="AF21" s="212"/>
      <c r="AG21" s="212" t="s">
        <v>795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6">
        <v>11</v>
      </c>
      <c r="B22" s="257" t="s">
        <v>1098</v>
      </c>
      <c r="C22" s="271" t="s">
        <v>1099</v>
      </c>
      <c r="D22" s="258" t="s">
        <v>404</v>
      </c>
      <c r="E22" s="259">
        <v>1</v>
      </c>
      <c r="F22" s="260"/>
      <c r="G22" s="261">
        <f>ROUND(E22*F22,2)</f>
        <v>0</v>
      </c>
      <c r="H22" s="260"/>
      <c r="I22" s="261">
        <f>ROUND(E22*H22,2)</f>
        <v>0</v>
      </c>
      <c r="J22" s="260"/>
      <c r="K22" s="261">
        <f>ROUND(E22*J22,2)</f>
        <v>0</v>
      </c>
      <c r="L22" s="261">
        <v>21</v>
      </c>
      <c r="M22" s="261">
        <f>G22*(1+L22/100)</f>
        <v>0</v>
      </c>
      <c r="N22" s="259">
        <v>5.0000000000000001E-3</v>
      </c>
      <c r="O22" s="259">
        <f>ROUND(E22*N22,2)</f>
        <v>0.01</v>
      </c>
      <c r="P22" s="259">
        <v>0</v>
      </c>
      <c r="Q22" s="259">
        <f>ROUND(E22*P22,2)</f>
        <v>0</v>
      </c>
      <c r="R22" s="261"/>
      <c r="S22" s="261" t="s">
        <v>267</v>
      </c>
      <c r="T22" s="262" t="s">
        <v>206</v>
      </c>
      <c r="U22" s="223">
        <v>0</v>
      </c>
      <c r="V22" s="223">
        <f>ROUND(E22*U22,2)</f>
        <v>0</v>
      </c>
      <c r="W22" s="223"/>
      <c r="X22" s="223" t="s">
        <v>467</v>
      </c>
      <c r="Y22" s="223" t="s">
        <v>208</v>
      </c>
      <c r="Z22" s="212"/>
      <c r="AA22" s="212"/>
      <c r="AB22" s="212"/>
      <c r="AC22" s="212"/>
      <c r="AD22" s="212"/>
      <c r="AE22" s="212"/>
      <c r="AF22" s="212"/>
      <c r="AG22" s="212" t="s">
        <v>795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6">
        <v>12</v>
      </c>
      <c r="B23" s="257" t="s">
        <v>1100</v>
      </c>
      <c r="C23" s="271" t="s">
        <v>1101</v>
      </c>
      <c r="D23" s="258" t="s">
        <v>404</v>
      </c>
      <c r="E23" s="259">
        <v>12</v>
      </c>
      <c r="F23" s="260"/>
      <c r="G23" s="261">
        <f>ROUND(E23*F23,2)</f>
        <v>0</v>
      </c>
      <c r="H23" s="260"/>
      <c r="I23" s="261">
        <f>ROUND(E23*H23,2)</f>
        <v>0</v>
      </c>
      <c r="J23" s="260"/>
      <c r="K23" s="261">
        <f>ROUND(E23*J23,2)</f>
        <v>0</v>
      </c>
      <c r="L23" s="261">
        <v>21</v>
      </c>
      <c r="M23" s="261">
        <f>G23*(1+L23/100)</f>
        <v>0</v>
      </c>
      <c r="N23" s="259">
        <v>1E-4</v>
      </c>
      <c r="O23" s="259">
        <f>ROUND(E23*N23,2)</f>
        <v>0</v>
      </c>
      <c r="P23" s="259">
        <v>0</v>
      </c>
      <c r="Q23" s="259">
        <f>ROUND(E23*P23,2)</f>
        <v>0</v>
      </c>
      <c r="R23" s="261"/>
      <c r="S23" s="261" t="s">
        <v>267</v>
      </c>
      <c r="T23" s="262" t="s">
        <v>206</v>
      </c>
      <c r="U23" s="223">
        <v>0</v>
      </c>
      <c r="V23" s="223">
        <f>ROUND(E23*U23,2)</f>
        <v>0</v>
      </c>
      <c r="W23" s="223"/>
      <c r="X23" s="223" t="s">
        <v>467</v>
      </c>
      <c r="Y23" s="223" t="s">
        <v>208</v>
      </c>
      <c r="Z23" s="212"/>
      <c r="AA23" s="212"/>
      <c r="AB23" s="212"/>
      <c r="AC23" s="212"/>
      <c r="AD23" s="212"/>
      <c r="AE23" s="212"/>
      <c r="AF23" s="212"/>
      <c r="AG23" s="212" t="s">
        <v>795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6">
        <v>13</v>
      </c>
      <c r="B24" s="257" t="s">
        <v>1102</v>
      </c>
      <c r="C24" s="271" t="s">
        <v>1103</v>
      </c>
      <c r="D24" s="258" t="s">
        <v>404</v>
      </c>
      <c r="E24" s="259">
        <v>1</v>
      </c>
      <c r="F24" s="260"/>
      <c r="G24" s="261">
        <f>ROUND(E24*F24,2)</f>
        <v>0</v>
      </c>
      <c r="H24" s="260"/>
      <c r="I24" s="261">
        <f>ROUND(E24*H24,2)</f>
        <v>0</v>
      </c>
      <c r="J24" s="260"/>
      <c r="K24" s="261">
        <f>ROUND(E24*J24,2)</f>
        <v>0</v>
      </c>
      <c r="L24" s="261">
        <v>21</v>
      </c>
      <c r="M24" s="261">
        <f>G24*(1+L24/100)</f>
        <v>0</v>
      </c>
      <c r="N24" s="259">
        <v>0</v>
      </c>
      <c r="O24" s="259">
        <f>ROUND(E24*N24,2)</f>
        <v>0</v>
      </c>
      <c r="P24" s="259">
        <v>0</v>
      </c>
      <c r="Q24" s="259">
        <f>ROUND(E24*P24,2)</f>
        <v>0</v>
      </c>
      <c r="R24" s="261"/>
      <c r="S24" s="261" t="s">
        <v>267</v>
      </c>
      <c r="T24" s="262" t="s">
        <v>206</v>
      </c>
      <c r="U24" s="223">
        <v>0</v>
      </c>
      <c r="V24" s="223">
        <f>ROUND(E24*U24,2)</f>
        <v>0</v>
      </c>
      <c r="W24" s="223"/>
      <c r="X24" s="223" t="s">
        <v>223</v>
      </c>
      <c r="Y24" s="223" t="s">
        <v>208</v>
      </c>
      <c r="Z24" s="212"/>
      <c r="AA24" s="212"/>
      <c r="AB24" s="212"/>
      <c r="AC24" s="212"/>
      <c r="AD24" s="212"/>
      <c r="AE24" s="212"/>
      <c r="AF24" s="212"/>
      <c r="AG24" s="212" t="s">
        <v>805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6">
        <v>14</v>
      </c>
      <c r="B25" s="257" t="s">
        <v>1104</v>
      </c>
      <c r="C25" s="271" t="s">
        <v>1105</v>
      </c>
      <c r="D25" s="258" t="s">
        <v>404</v>
      </c>
      <c r="E25" s="259">
        <v>1</v>
      </c>
      <c r="F25" s="260"/>
      <c r="G25" s="261">
        <f>ROUND(E25*F25,2)</f>
        <v>0</v>
      </c>
      <c r="H25" s="260"/>
      <c r="I25" s="261">
        <f>ROUND(E25*H25,2)</f>
        <v>0</v>
      </c>
      <c r="J25" s="260"/>
      <c r="K25" s="261">
        <f>ROUND(E25*J25,2)</f>
        <v>0</v>
      </c>
      <c r="L25" s="261">
        <v>21</v>
      </c>
      <c r="M25" s="261">
        <f>G25*(1+L25/100)</f>
        <v>0</v>
      </c>
      <c r="N25" s="259">
        <v>1.1679999999999999E-2</v>
      </c>
      <c r="O25" s="259">
        <f>ROUND(E25*N25,2)</f>
        <v>0.01</v>
      </c>
      <c r="P25" s="259">
        <v>0</v>
      </c>
      <c r="Q25" s="259">
        <f>ROUND(E25*P25,2)</f>
        <v>0</v>
      </c>
      <c r="R25" s="261"/>
      <c r="S25" s="261" t="s">
        <v>267</v>
      </c>
      <c r="T25" s="262" t="s">
        <v>206</v>
      </c>
      <c r="U25" s="223">
        <v>0</v>
      </c>
      <c r="V25" s="223">
        <f>ROUND(E25*U25,2)</f>
        <v>0</v>
      </c>
      <c r="W25" s="223"/>
      <c r="X25" s="223" t="s">
        <v>467</v>
      </c>
      <c r="Y25" s="223" t="s">
        <v>208</v>
      </c>
      <c r="Z25" s="212"/>
      <c r="AA25" s="212"/>
      <c r="AB25" s="212"/>
      <c r="AC25" s="212"/>
      <c r="AD25" s="212"/>
      <c r="AE25" s="212"/>
      <c r="AF25" s="212"/>
      <c r="AG25" s="212" t="s">
        <v>795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6">
        <v>15</v>
      </c>
      <c r="B26" s="257" t="s">
        <v>1106</v>
      </c>
      <c r="C26" s="271" t="s">
        <v>1107</v>
      </c>
      <c r="D26" s="258" t="s">
        <v>263</v>
      </c>
      <c r="E26" s="259">
        <v>1050</v>
      </c>
      <c r="F26" s="260"/>
      <c r="G26" s="261">
        <f>ROUND(E26*F26,2)</f>
        <v>0</v>
      </c>
      <c r="H26" s="260"/>
      <c r="I26" s="261">
        <f>ROUND(E26*H26,2)</f>
        <v>0</v>
      </c>
      <c r="J26" s="260"/>
      <c r="K26" s="261">
        <f>ROUND(E26*J26,2)</f>
        <v>0</v>
      </c>
      <c r="L26" s="261">
        <v>21</v>
      </c>
      <c r="M26" s="261">
        <f>G26*(1+L26/100)</f>
        <v>0</v>
      </c>
      <c r="N26" s="259">
        <v>9.0000000000000006E-5</v>
      </c>
      <c r="O26" s="259">
        <f>ROUND(E26*N26,2)</f>
        <v>0.09</v>
      </c>
      <c r="P26" s="259">
        <v>0</v>
      </c>
      <c r="Q26" s="259">
        <f>ROUND(E26*P26,2)</f>
        <v>0</v>
      </c>
      <c r="R26" s="261"/>
      <c r="S26" s="261" t="s">
        <v>267</v>
      </c>
      <c r="T26" s="262" t="s">
        <v>206</v>
      </c>
      <c r="U26" s="223">
        <v>0</v>
      </c>
      <c r="V26" s="223">
        <f>ROUND(E26*U26,2)</f>
        <v>0</v>
      </c>
      <c r="W26" s="223"/>
      <c r="X26" s="223" t="s">
        <v>467</v>
      </c>
      <c r="Y26" s="223" t="s">
        <v>208</v>
      </c>
      <c r="Z26" s="212"/>
      <c r="AA26" s="212"/>
      <c r="AB26" s="212"/>
      <c r="AC26" s="212"/>
      <c r="AD26" s="212"/>
      <c r="AE26" s="212"/>
      <c r="AF26" s="212"/>
      <c r="AG26" s="212" t="s">
        <v>795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6">
        <v>16</v>
      </c>
      <c r="B27" s="257" t="s">
        <v>1108</v>
      </c>
      <c r="C27" s="271" t="s">
        <v>1109</v>
      </c>
      <c r="D27" s="258" t="s">
        <v>220</v>
      </c>
      <c r="E27" s="259">
        <v>210</v>
      </c>
      <c r="F27" s="260"/>
      <c r="G27" s="261">
        <f>ROUND(E27*F27,2)</f>
        <v>0</v>
      </c>
      <c r="H27" s="260"/>
      <c r="I27" s="261">
        <f>ROUND(E27*H27,2)</f>
        <v>0</v>
      </c>
      <c r="J27" s="260"/>
      <c r="K27" s="261">
        <f>ROUND(E27*J27,2)</f>
        <v>0</v>
      </c>
      <c r="L27" s="261">
        <v>21</v>
      </c>
      <c r="M27" s="261">
        <f>G27*(1+L27/100)</f>
        <v>0</v>
      </c>
      <c r="N27" s="259">
        <v>1.97E-3</v>
      </c>
      <c r="O27" s="259">
        <f>ROUND(E27*N27,2)</f>
        <v>0.41</v>
      </c>
      <c r="P27" s="259">
        <v>0</v>
      </c>
      <c r="Q27" s="259">
        <f>ROUND(E27*P27,2)</f>
        <v>0</v>
      </c>
      <c r="R27" s="261"/>
      <c r="S27" s="261" t="s">
        <v>267</v>
      </c>
      <c r="T27" s="262" t="s">
        <v>206</v>
      </c>
      <c r="U27" s="223">
        <v>0</v>
      </c>
      <c r="V27" s="223">
        <f>ROUND(E27*U27,2)</f>
        <v>0</v>
      </c>
      <c r="W27" s="223"/>
      <c r="X27" s="223" t="s">
        <v>223</v>
      </c>
      <c r="Y27" s="223" t="s">
        <v>208</v>
      </c>
      <c r="Z27" s="212"/>
      <c r="AA27" s="212"/>
      <c r="AB27" s="212"/>
      <c r="AC27" s="212"/>
      <c r="AD27" s="212"/>
      <c r="AE27" s="212"/>
      <c r="AF27" s="212"/>
      <c r="AG27" s="212" t="s">
        <v>805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6">
        <v>17</v>
      </c>
      <c r="B28" s="257" t="s">
        <v>1110</v>
      </c>
      <c r="C28" s="271" t="s">
        <v>1111</v>
      </c>
      <c r="D28" s="258" t="s">
        <v>220</v>
      </c>
      <c r="E28" s="259">
        <v>210</v>
      </c>
      <c r="F28" s="260"/>
      <c r="G28" s="261">
        <f>ROUND(E28*F28,2)</f>
        <v>0</v>
      </c>
      <c r="H28" s="260"/>
      <c r="I28" s="261">
        <f>ROUND(E28*H28,2)</f>
        <v>0</v>
      </c>
      <c r="J28" s="260"/>
      <c r="K28" s="261">
        <f>ROUND(E28*J28,2)</f>
        <v>0</v>
      </c>
      <c r="L28" s="261">
        <v>21</v>
      </c>
      <c r="M28" s="261">
        <f>G28*(1+L28/100)</f>
        <v>0</v>
      </c>
      <c r="N28" s="259">
        <v>3.8400000000000001E-3</v>
      </c>
      <c r="O28" s="259">
        <f>ROUND(E28*N28,2)</f>
        <v>0.81</v>
      </c>
      <c r="P28" s="259">
        <v>0</v>
      </c>
      <c r="Q28" s="259">
        <f>ROUND(E28*P28,2)</f>
        <v>0</v>
      </c>
      <c r="R28" s="261"/>
      <c r="S28" s="261" t="s">
        <v>267</v>
      </c>
      <c r="T28" s="262" t="s">
        <v>206</v>
      </c>
      <c r="U28" s="223">
        <v>0</v>
      </c>
      <c r="V28" s="223">
        <f>ROUND(E28*U28,2)</f>
        <v>0</v>
      </c>
      <c r="W28" s="223"/>
      <c r="X28" s="223" t="s">
        <v>223</v>
      </c>
      <c r="Y28" s="223" t="s">
        <v>208</v>
      </c>
      <c r="Z28" s="212"/>
      <c r="AA28" s="212"/>
      <c r="AB28" s="212"/>
      <c r="AC28" s="212"/>
      <c r="AD28" s="212"/>
      <c r="AE28" s="212"/>
      <c r="AF28" s="212"/>
      <c r="AG28" s="212" t="s">
        <v>805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6">
        <v>18</v>
      </c>
      <c r="B29" s="257" t="s">
        <v>1108</v>
      </c>
      <c r="C29" s="271" t="s">
        <v>1112</v>
      </c>
      <c r="D29" s="258" t="s">
        <v>220</v>
      </c>
      <c r="E29" s="259">
        <v>210</v>
      </c>
      <c r="F29" s="260"/>
      <c r="G29" s="261">
        <f>ROUND(E29*F29,2)</f>
        <v>0</v>
      </c>
      <c r="H29" s="260"/>
      <c r="I29" s="261">
        <f>ROUND(E29*H29,2)</f>
        <v>0</v>
      </c>
      <c r="J29" s="260"/>
      <c r="K29" s="261">
        <f>ROUND(E29*J29,2)</f>
        <v>0</v>
      </c>
      <c r="L29" s="261">
        <v>21</v>
      </c>
      <c r="M29" s="261">
        <f>G29*(1+L29/100)</f>
        <v>0</v>
      </c>
      <c r="N29" s="259">
        <v>1.97E-3</v>
      </c>
      <c r="O29" s="259">
        <f>ROUND(E29*N29,2)</f>
        <v>0.41</v>
      </c>
      <c r="P29" s="259">
        <v>0</v>
      </c>
      <c r="Q29" s="259">
        <f>ROUND(E29*P29,2)</f>
        <v>0</v>
      </c>
      <c r="R29" s="261"/>
      <c r="S29" s="261" t="s">
        <v>267</v>
      </c>
      <c r="T29" s="262" t="s">
        <v>206</v>
      </c>
      <c r="U29" s="223">
        <v>0</v>
      </c>
      <c r="V29" s="223">
        <f>ROUND(E29*U29,2)</f>
        <v>0</v>
      </c>
      <c r="W29" s="223"/>
      <c r="X29" s="223" t="s">
        <v>801</v>
      </c>
      <c r="Y29" s="223" t="s">
        <v>208</v>
      </c>
      <c r="Z29" s="212"/>
      <c r="AA29" s="212"/>
      <c r="AB29" s="212"/>
      <c r="AC29" s="212"/>
      <c r="AD29" s="212"/>
      <c r="AE29" s="212"/>
      <c r="AF29" s="212"/>
      <c r="AG29" s="212" t="s">
        <v>952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6">
        <v>19</v>
      </c>
      <c r="B30" s="257" t="s">
        <v>1113</v>
      </c>
      <c r="C30" s="271" t="s">
        <v>1114</v>
      </c>
      <c r="D30" s="258" t="s">
        <v>263</v>
      </c>
      <c r="E30" s="259">
        <v>50</v>
      </c>
      <c r="F30" s="260"/>
      <c r="G30" s="261">
        <f>ROUND(E30*F30,2)</f>
        <v>0</v>
      </c>
      <c r="H30" s="260"/>
      <c r="I30" s="261">
        <f>ROUND(E30*H30,2)</f>
        <v>0</v>
      </c>
      <c r="J30" s="260"/>
      <c r="K30" s="261">
        <f>ROUND(E30*J30,2)</f>
        <v>0</v>
      </c>
      <c r="L30" s="261">
        <v>21</v>
      </c>
      <c r="M30" s="261">
        <f>G30*(1+L30/100)</f>
        <v>0</v>
      </c>
      <c r="N30" s="259">
        <v>8.0000000000000007E-5</v>
      </c>
      <c r="O30" s="259">
        <f>ROUND(E30*N30,2)</f>
        <v>0</v>
      </c>
      <c r="P30" s="259">
        <v>0</v>
      </c>
      <c r="Q30" s="259">
        <f>ROUND(E30*P30,2)</f>
        <v>0</v>
      </c>
      <c r="R30" s="261"/>
      <c r="S30" s="261" t="s">
        <v>267</v>
      </c>
      <c r="T30" s="262" t="s">
        <v>206</v>
      </c>
      <c r="U30" s="223">
        <v>0</v>
      </c>
      <c r="V30" s="223">
        <f>ROUND(E30*U30,2)</f>
        <v>0</v>
      </c>
      <c r="W30" s="223"/>
      <c r="X30" s="223" t="s">
        <v>467</v>
      </c>
      <c r="Y30" s="223" t="s">
        <v>208</v>
      </c>
      <c r="Z30" s="212"/>
      <c r="AA30" s="212"/>
      <c r="AB30" s="212"/>
      <c r="AC30" s="212"/>
      <c r="AD30" s="212"/>
      <c r="AE30" s="212"/>
      <c r="AF30" s="212"/>
      <c r="AG30" s="212" t="s">
        <v>795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6">
        <v>20</v>
      </c>
      <c r="B31" s="257" t="s">
        <v>1115</v>
      </c>
      <c r="C31" s="271" t="s">
        <v>1116</v>
      </c>
      <c r="D31" s="258" t="s">
        <v>404</v>
      </c>
      <c r="E31" s="259">
        <v>24</v>
      </c>
      <c r="F31" s="260"/>
      <c r="G31" s="261">
        <f>ROUND(E31*F31,2)</f>
        <v>0</v>
      </c>
      <c r="H31" s="260"/>
      <c r="I31" s="261">
        <f>ROUND(E31*H31,2)</f>
        <v>0</v>
      </c>
      <c r="J31" s="260"/>
      <c r="K31" s="261">
        <f>ROUND(E31*J31,2)</f>
        <v>0</v>
      </c>
      <c r="L31" s="261">
        <v>21</v>
      </c>
      <c r="M31" s="261">
        <f>G31*(1+L31/100)</f>
        <v>0</v>
      </c>
      <c r="N31" s="259">
        <v>0</v>
      </c>
      <c r="O31" s="259">
        <f>ROUND(E31*N31,2)</f>
        <v>0</v>
      </c>
      <c r="P31" s="259">
        <v>0</v>
      </c>
      <c r="Q31" s="259">
        <f>ROUND(E31*P31,2)</f>
        <v>0</v>
      </c>
      <c r="R31" s="261"/>
      <c r="S31" s="261" t="s">
        <v>267</v>
      </c>
      <c r="T31" s="262" t="s">
        <v>206</v>
      </c>
      <c r="U31" s="223">
        <v>0</v>
      </c>
      <c r="V31" s="223">
        <f>ROUND(E31*U31,2)</f>
        <v>0</v>
      </c>
      <c r="W31" s="223"/>
      <c r="X31" s="223" t="s">
        <v>467</v>
      </c>
      <c r="Y31" s="223" t="s">
        <v>208</v>
      </c>
      <c r="Z31" s="212"/>
      <c r="AA31" s="212"/>
      <c r="AB31" s="212"/>
      <c r="AC31" s="212"/>
      <c r="AD31" s="212"/>
      <c r="AE31" s="212"/>
      <c r="AF31" s="212"/>
      <c r="AG31" s="212" t="s">
        <v>795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6">
        <v>21</v>
      </c>
      <c r="B32" s="257" t="s">
        <v>1117</v>
      </c>
      <c r="C32" s="271" t="s">
        <v>1118</v>
      </c>
      <c r="D32" s="258" t="s">
        <v>263</v>
      </c>
      <c r="E32" s="259">
        <v>250</v>
      </c>
      <c r="F32" s="260"/>
      <c r="G32" s="261">
        <f>ROUND(E32*F32,2)</f>
        <v>0</v>
      </c>
      <c r="H32" s="260"/>
      <c r="I32" s="261">
        <f>ROUND(E32*H32,2)</f>
        <v>0</v>
      </c>
      <c r="J32" s="260"/>
      <c r="K32" s="261">
        <f>ROUND(E32*J32,2)</f>
        <v>0</v>
      </c>
      <c r="L32" s="261">
        <v>21</v>
      </c>
      <c r="M32" s="261">
        <f>G32*(1+L32/100)</f>
        <v>0</v>
      </c>
      <c r="N32" s="259">
        <v>3.1E-4</v>
      </c>
      <c r="O32" s="259">
        <f>ROUND(E32*N32,2)</f>
        <v>0.08</v>
      </c>
      <c r="P32" s="259">
        <v>0</v>
      </c>
      <c r="Q32" s="259">
        <f>ROUND(E32*P32,2)</f>
        <v>0</v>
      </c>
      <c r="R32" s="261"/>
      <c r="S32" s="261" t="s">
        <v>267</v>
      </c>
      <c r="T32" s="262" t="s">
        <v>206</v>
      </c>
      <c r="U32" s="223">
        <v>0</v>
      </c>
      <c r="V32" s="223">
        <f>ROUND(E32*U32,2)</f>
        <v>0</v>
      </c>
      <c r="W32" s="223"/>
      <c r="X32" s="223" t="s">
        <v>467</v>
      </c>
      <c r="Y32" s="223" t="s">
        <v>208</v>
      </c>
      <c r="Z32" s="212"/>
      <c r="AA32" s="212"/>
      <c r="AB32" s="212"/>
      <c r="AC32" s="212"/>
      <c r="AD32" s="212"/>
      <c r="AE32" s="212"/>
      <c r="AF32" s="212"/>
      <c r="AG32" s="212" t="s">
        <v>795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6">
        <v>22</v>
      </c>
      <c r="B33" s="257" t="s">
        <v>1119</v>
      </c>
      <c r="C33" s="271" t="s">
        <v>1120</v>
      </c>
      <c r="D33" s="258" t="s">
        <v>404</v>
      </c>
      <c r="E33" s="259">
        <v>4</v>
      </c>
      <c r="F33" s="260"/>
      <c r="G33" s="261">
        <f>ROUND(E33*F33,2)</f>
        <v>0</v>
      </c>
      <c r="H33" s="260"/>
      <c r="I33" s="261">
        <f>ROUND(E33*H33,2)</f>
        <v>0</v>
      </c>
      <c r="J33" s="260"/>
      <c r="K33" s="261">
        <f>ROUND(E33*J33,2)</f>
        <v>0</v>
      </c>
      <c r="L33" s="261">
        <v>21</v>
      </c>
      <c r="M33" s="261">
        <f>G33*(1+L33/100)</f>
        <v>0</v>
      </c>
      <c r="N33" s="259">
        <v>6.9999999999999994E-5</v>
      </c>
      <c r="O33" s="259">
        <f>ROUND(E33*N33,2)</f>
        <v>0</v>
      </c>
      <c r="P33" s="259">
        <v>0</v>
      </c>
      <c r="Q33" s="259">
        <f>ROUND(E33*P33,2)</f>
        <v>0</v>
      </c>
      <c r="R33" s="261"/>
      <c r="S33" s="261" t="s">
        <v>267</v>
      </c>
      <c r="T33" s="262" t="s">
        <v>206</v>
      </c>
      <c r="U33" s="223">
        <v>0</v>
      </c>
      <c r="V33" s="223">
        <f>ROUND(E33*U33,2)</f>
        <v>0</v>
      </c>
      <c r="W33" s="223"/>
      <c r="X33" s="223" t="s">
        <v>467</v>
      </c>
      <c r="Y33" s="223" t="s">
        <v>208</v>
      </c>
      <c r="Z33" s="212"/>
      <c r="AA33" s="212"/>
      <c r="AB33" s="212"/>
      <c r="AC33" s="212"/>
      <c r="AD33" s="212"/>
      <c r="AE33" s="212"/>
      <c r="AF33" s="212"/>
      <c r="AG33" s="212" t="s">
        <v>795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6">
        <v>23</v>
      </c>
      <c r="B34" s="257" t="s">
        <v>1121</v>
      </c>
      <c r="C34" s="271" t="s">
        <v>1122</v>
      </c>
      <c r="D34" s="258" t="s">
        <v>220</v>
      </c>
      <c r="E34" s="259">
        <v>0.15</v>
      </c>
      <c r="F34" s="260"/>
      <c r="G34" s="261">
        <f>ROUND(E34*F34,2)</f>
        <v>0</v>
      </c>
      <c r="H34" s="260"/>
      <c r="I34" s="261">
        <f>ROUND(E34*H34,2)</f>
        <v>0</v>
      </c>
      <c r="J34" s="260"/>
      <c r="K34" s="261">
        <f>ROUND(E34*J34,2)</f>
        <v>0</v>
      </c>
      <c r="L34" s="261">
        <v>21</v>
      </c>
      <c r="M34" s="261">
        <f>G34*(1+L34/100)</f>
        <v>0</v>
      </c>
      <c r="N34" s="259">
        <v>0</v>
      </c>
      <c r="O34" s="259">
        <f>ROUND(E34*N34,2)</f>
        <v>0</v>
      </c>
      <c r="P34" s="259">
        <v>0</v>
      </c>
      <c r="Q34" s="259">
        <f>ROUND(E34*P34,2)</f>
        <v>0</v>
      </c>
      <c r="R34" s="261"/>
      <c r="S34" s="261" t="s">
        <v>267</v>
      </c>
      <c r="T34" s="262" t="s">
        <v>206</v>
      </c>
      <c r="U34" s="223">
        <v>0</v>
      </c>
      <c r="V34" s="223">
        <f>ROUND(E34*U34,2)</f>
        <v>0</v>
      </c>
      <c r="W34" s="223"/>
      <c r="X34" s="223" t="s">
        <v>223</v>
      </c>
      <c r="Y34" s="223" t="s">
        <v>208</v>
      </c>
      <c r="Z34" s="212"/>
      <c r="AA34" s="212"/>
      <c r="AB34" s="212"/>
      <c r="AC34" s="212"/>
      <c r="AD34" s="212"/>
      <c r="AE34" s="212"/>
      <c r="AF34" s="212"/>
      <c r="AG34" s="212" t="s">
        <v>805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6">
        <v>24</v>
      </c>
      <c r="B35" s="257" t="s">
        <v>793</v>
      </c>
      <c r="C35" s="271" t="s">
        <v>1123</v>
      </c>
      <c r="D35" s="258" t="s">
        <v>823</v>
      </c>
      <c r="E35" s="259">
        <v>1</v>
      </c>
      <c r="F35" s="260"/>
      <c r="G35" s="261">
        <f>ROUND(E35*F35,2)</f>
        <v>0</v>
      </c>
      <c r="H35" s="260"/>
      <c r="I35" s="261">
        <f>ROUND(E35*H35,2)</f>
        <v>0</v>
      </c>
      <c r="J35" s="260"/>
      <c r="K35" s="261">
        <f>ROUND(E35*J35,2)</f>
        <v>0</v>
      </c>
      <c r="L35" s="261">
        <v>21</v>
      </c>
      <c r="M35" s="261">
        <f>G35*(1+L35/100)</f>
        <v>0</v>
      </c>
      <c r="N35" s="259">
        <v>0</v>
      </c>
      <c r="O35" s="259">
        <f>ROUND(E35*N35,2)</f>
        <v>0</v>
      </c>
      <c r="P35" s="259">
        <v>0</v>
      </c>
      <c r="Q35" s="259">
        <f>ROUND(E35*P35,2)</f>
        <v>0</v>
      </c>
      <c r="R35" s="261"/>
      <c r="S35" s="261" t="s">
        <v>267</v>
      </c>
      <c r="T35" s="262" t="s">
        <v>206</v>
      </c>
      <c r="U35" s="223">
        <v>0</v>
      </c>
      <c r="V35" s="223">
        <f>ROUND(E35*U35,2)</f>
        <v>0</v>
      </c>
      <c r="W35" s="223"/>
      <c r="X35" s="223" t="s">
        <v>801</v>
      </c>
      <c r="Y35" s="223" t="s">
        <v>208</v>
      </c>
      <c r="Z35" s="212"/>
      <c r="AA35" s="212"/>
      <c r="AB35" s="212"/>
      <c r="AC35" s="212"/>
      <c r="AD35" s="212"/>
      <c r="AE35" s="212"/>
      <c r="AF35" s="212"/>
      <c r="AG35" s="212" t="s">
        <v>802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6">
        <v>25</v>
      </c>
      <c r="B36" s="257" t="s">
        <v>1124</v>
      </c>
      <c r="C36" s="271" t="s">
        <v>1125</v>
      </c>
      <c r="D36" s="258" t="s">
        <v>823</v>
      </c>
      <c r="E36" s="259">
        <v>1</v>
      </c>
      <c r="F36" s="260"/>
      <c r="G36" s="261">
        <f>ROUND(E36*F36,2)</f>
        <v>0</v>
      </c>
      <c r="H36" s="260"/>
      <c r="I36" s="261">
        <f>ROUND(E36*H36,2)</f>
        <v>0</v>
      </c>
      <c r="J36" s="260"/>
      <c r="K36" s="261">
        <f>ROUND(E36*J36,2)</f>
        <v>0</v>
      </c>
      <c r="L36" s="261">
        <v>21</v>
      </c>
      <c r="M36" s="261">
        <f>G36*(1+L36/100)</f>
        <v>0</v>
      </c>
      <c r="N36" s="259">
        <v>0</v>
      </c>
      <c r="O36" s="259">
        <f>ROUND(E36*N36,2)</f>
        <v>0</v>
      </c>
      <c r="P36" s="259">
        <v>0</v>
      </c>
      <c r="Q36" s="259">
        <f>ROUND(E36*P36,2)</f>
        <v>0</v>
      </c>
      <c r="R36" s="261"/>
      <c r="S36" s="261" t="s">
        <v>267</v>
      </c>
      <c r="T36" s="262" t="s">
        <v>206</v>
      </c>
      <c r="U36" s="223">
        <v>0</v>
      </c>
      <c r="V36" s="223">
        <f>ROUND(E36*U36,2)</f>
        <v>0</v>
      </c>
      <c r="W36" s="223"/>
      <c r="X36" s="223" t="s">
        <v>223</v>
      </c>
      <c r="Y36" s="223" t="s">
        <v>208</v>
      </c>
      <c r="Z36" s="212"/>
      <c r="AA36" s="212"/>
      <c r="AB36" s="212"/>
      <c r="AC36" s="212"/>
      <c r="AD36" s="212"/>
      <c r="AE36" s="212"/>
      <c r="AF36" s="212"/>
      <c r="AG36" s="212" t="s">
        <v>805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3">
        <v>26</v>
      </c>
      <c r="B37" s="234" t="s">
        <v>1126</v>
      </c>
      <c r="C37" s="242" t="s">
        <v>1127</v>
      </c>
      <c r="D37" s="235" t="s">
        <v>404</v>
      </c>
      <c r="E37" s="236">
        <v>1</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c r="S37" s="238" t="s">
        <v>267</v>
      </c>
      <c r="T37" s="239" t="s">
        <v>206</v>
      </c>
      <c r="U37" s="223">
        <v>0</v>
      </c>
      <c r="V37" s="223">
        <f>ROUND(E37*U37,2)</f>
        <v>0</v>
      </c>
      <c r="W37" s="223"/>
      <c r="X37" s="223" t="s">
        <v>223</v>
      </c>
      <c r="Y37" s="223" t="s">
        <v>208</v>
      </c>
      <c r="Z37" s="212"/>
      <c r="AA37" s="212"/>
      <c r="AB37" s="212"/>
      <c r="AC37" s="212"/>
      <c r="AD37" s="212"/>
      <c r="AE37" s="212"/>
      <c r="AF37" s="212"/>
      <c r="AG37" s="212" t="s">
        <v>805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3"/>
      <c r="B38" s="4"/>
      <c r="C38" s="244"/>
      <c r="D38" s="6"/>
      <c r="E38" s="3"/>
      <c r="F38" s="3"/>
      <c r="G38" s="3"/>
      <c r="H38" s="3"/>
      <c r="I38" s="3"/>
      <c r="J38" s="3"/>
      <c r="K38" s="3"/>
      <c r="L38" s="3"/>
      <c r="M38" s="3"/>
      <c r="N38" s="3"/>
      <c r="O38" s="3"/>
      <c r="P38" s="3"/>
      <c r="Q38" s="3"/>
      <c r="R38" s="3"/>
      <c r="S38" s="3"/>
      <c r="T38" s="3"/>
      <c r="U38" s="3"/>
      <c r="V38" s="3"/>
      <c r="W38" s="3"/>
      <c r="X38" s="3"/>
      <c r="Y38" s="3"/>
      <c r="AE38">
        <v>12</v>
      </c>
      <c r="AF38">
        <v>21</v>
      </c>
      <c r="AG38" t="s">
        <v>186</v>
      </c>
    </row>
    <row r="39" spans="1:60" x14ac:dyDescent="0.2">
      <c r="A39" s="215"/>
      <c r="B39" s="216" t="s">
        <v>29</v>
      </c>
      <c r="C39" s="245"/>
      <c r="D39" s="217"/>
      <c r="E39" s="218"/>
      <c r="F39" s="218"/>
      <c r="G39" s="232">
        <f>G8+G13+G18+G20</f>
        <v>0</v>
      </c>
      <c r="H39" s="3"/>
      <c r="I39" s="3"/>
      <c r="J39" s="3"/>
      <c r="K39" s="3"/>
      <c r="L39" s="3"/>
      <c r="M39" s="3"/>
      <c r="N39" s="3"/>
      <c r="O39" s="3"/>
      <c r="P39" s="3"/>
      <c r="Q39" s="3"/>
      <c r="R39" s="3"/>
      <c r="S39" s="3"/>
      <c r="T39" s="3"/>
      <c r="U39" s="3"/>
      <c r="V39" s="3"/>
      <c r="W39" s="3"/>
      <c r="X39" s="3"/>
      <c r="Y39" s="3"/>
      <c r="AE39">
        <f>SUMIF(L7:L37,AE38,G7:G37)</f>
        <v>0</v>
      </c>
      <c r="AF39">
        <f>SUMIF(L7:L37,AF38,G7:G37)</f>
        <v>0</v>
      </c>
      <c r="AG39" t="s">
        <v>215</v>
      </c>
    </row>
    <row r="40" spans="1:60" x14ac:dyDescent="0.2">
      <c r="C40" s="246"/>
      <c r="D40" s="10"/>
      <c r="AG40" t="s">
        <v>216</v>
      </c>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RYdM5cSr2mhmurdv7L5VO4XWH6Ff+aX0iVQBqMgtQjdkytTDhsUlHym/zCJ7/VN8VX0CprrvVLJWEDH6IlPMA==" saltValue="lKQk2LeaG7pGHhlDFdazt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599-6242-4A4F-9A6D-641D64FABF8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217</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49</v>
      </c>
      <c r="C3" s="201" t="s">
        <v>50</v>
      </c>
      <c r="D3" s="199"/>
      <c r="E3" s="199"/>
      <c r="F3" s="199"/>
      <c r="G3" s="200"/>
      <c r="AC3" s="176" t="s">
        <v>173</v>
      </c>
      <c r="AG3" t="s">
        <v>176</v>
      </c>
    </row>
    <row r="4" spans="1:60" ht="24.95" customHeight="1" x14ac:dyDescent="0.2">
      <c r="A4" s="202" t="s">
        <v>9</v>
      </c>
      <c r="B4" s="203" t="s">
        <v>61</v>
      </c>
      <c r="C4" s="204" t="s">
        <v>62</v>
      </c>
      <c r="D4" s="205"/>
      <c r="E4" s="205"/>
      <c r="F4" s="205"/>
      <c r="G4" s="206"/>
      <c r="AG4" t="s">
        <v>177</v>
      </c>
    </row>
    <row r="5" spans="1:60" x14ac:dyDescent="0.2">
      <c r="D5" s="10"/>
    </row>
    <row r="6" spans="1:60" ht="38.25" x14ac:dyDescent="0.2">
      <c r="A6" s="208" t="s">
        <v>178</v>
      </c>
      <c r="B6" s="210" t="s">
        <v>179</v>
      </c>
      <c r="C6" s="210" t="s">
        <v>180</v>
      </c>
      <c r="D6" s="209" t="s">
        <v>181</v>
      </c>
      <c r="E6" s="208" t="s">
        <v>182</v>
      </c>
      <c r="F6" s="207" t="s">
        <v>183</v>
      </c>
      <c r="G6" s="208" t="s">
        <v>29</v>
      </c>
      <c r="H6" s="211" t="s">
        <v>30</v>
      </c>
      <c r="I6" s="211" t="s">
        <v>184</v>
      </c>
      <c r="J6" s="211" t="s">
        <v>31</v>
      </c>
      <c r="K6" s="211" t="s">
        <v>185</v>
      </c>
      <c r="L6" s="211" t="s">
        <v>186</v>
      </c>
      <c r="M6" s="211" t="s">
        <v>187</v>
      </c>
      <c r="N6" s="211" t="s">
        <v>188</v>
      </c>
      <c r="O6" s="211" t="s">
        <v>189</v>
      </c>
      <c r="P6" s="211" t="s">
        <v>190</v>
      </c>
      <c r="Q6" s="211" t="s">
        <v>191</v>
      </c>
      <c r="R6" s="211" t="s">
        <v>192</v>
      </c>
      <c r="S6" s="211" t="s">
        <v>193</v>
      </c>
      <c r="T6" s="211" t="s">
        <v>194</v>
      </c>
      <c r="U6" s="211" t="s">
        <v>195</v>
      </c>
      <c r="V6" s="211" t="s">
        <v>196</v>
      </c>
      <c r="W6" s="211" t="s">
        <v>197</v>
      </c>
      <c r="X6" s="211" t="s">
        <v>198</v>
      </c>
      <c r="Y6" s="211" t="s">
        <v>199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200</v>
      </c>
      <c r="B8" s="227" t="s">
        <v>89</v>
      </c>
      <c r="C8" s="241" t="s">
        <v>90</v>
      </c>
      <c r="D8" s="228"/>
      <c r="E8" s="229"/>
      <c r="F8" s="230"/>
      <c r="G8" s="230">
        <f>SUMIF(AG9:AG48,"&lt;&gt;NOR",G9:G48)</f>
        <v>0</v>
      </c>
      <c r="H8" s="230"/>
      <c r="I8" s="230">
        <f>SUM(I9:I48)</f>
        <v>0</v>
      </c>
      <c r="J8" s="230"/>
      <c r="K8" s="230">
        <f>SUM(K9:K48)</f>
        <v>0</v>
      </c>
      <c r="L8" s="230"/>
      <c r="M8" s="230">
        <f>SUM(M9:M48)</f>
        <v>0</v>
      </c>
      <c r="N8" s="229"/>
      <c r="O8" s="229">
        <f>SUM(O9:O48)</f>
        <v>0</v>
      </c>
      <c r="P8" s="229"/>
      <c r="Q8" s="229">
        <f>SUM(Q9:Q48)</f>
        <v>0</v>
      </c>
      <c r="R8" s="230"/>
      <c r="S8" s="230"/>
      <c r="T8" s="231"/>
      <c r="U8" s="225"/>
      <c r="V8" s="225">
        <f>SUM(V9:V48)</f>
        <v>0</v>
      </c>
      <c r="W8" s="225"/>
      <c r="X8" s="225"/>
      <c r="Y8" s="225"/>
      <c r="AG8" t="s">
        <v>201</v>
      </c>
    </row>
    <row r="9" spans="1:60" ht="33.75" outlineLevel="1" x14ac:dyDescent="0.2">
      <c r="A9" s="256">
        <v>1</v>
      </c>
      <c r="B9" s="257" t="s">
        <v>1128</v>
      </c>
      <c r="C9" s="271" t="s">
        <v>1129</v>
      </c>
      <c r="D9" s="258" t="s">
        <v>480</v>
      </c>
      <c r="E9" s="259">
        <v>1</v>
      </c>
      <c r="F9" s="260"/>
      <c r="G9" s="261">
        <f>ROUND(E9*F9,2)</f>
        <v>0</v>
      </c>
      <c r="H9" s="260"/>
      <c r="I9" s="261">
        <f>ROUND(E9*H9,2)</f>
        <v>0</v>
      </c>
      <c r="J9" s="260"/>
      <c r="K9" s="261">
        <f>ROUND(E9*J9,2)</f>
        <v>0</v>
      </c>
      <c r="L9" s="261">
        <v>21</v>
      </c>
      <c r="M9" s="261">
        <f>G9*(1+L9/100)</f>
        <v>0</v>
      </c>
      <c r="N9" s="259">
        <v>0</v>
      </c>
      <c r="O9" s="259">
        <f>ROUND(E9*N9,2)</f>
        <v>0</v>
      </c>
      <c r="P9" s="259">
        <v>0</v>
      </c>
      <c r="Q9" s="259">
        <f>ROUND(E9*P9,2)</f>
        <v>0</v>
      </c>
      <c r="R9" s="261"/>
      <c r="S9" s="261" t="s">
        <v>267</v>
      </c>
      <c r="T9" s="262" t="s">
        <v>206</v>
      </c>
      <c r="U9" s="223">
        <v>0</v>
      </c>
      <c r="V9" s="223">
        <f>ROUND(E9*U9,2)</f>
        <v>0</v>
      </c>
      <c r="W9" s="223"/>
      <c r="X9" s="223" t="s">
        <v>223</v>
      </c>
      <c r="Y9" s="223" t="s">
        <v>208</v>
      </c>
      <c r="Z9" s="212"/>
      <c r="AA9" s="212"/>
      <c r="AB9" s="212"/>
      <c r="AC9" s="212"/>
      <c r="AD9" s="212"/>
      <c r="AE9" s="212"/>
      <c r="AF9" s="212"/>
      <c r="AG9" s="212" t="s">
        <v>799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6">
        <v>2</v>
      </c>
      <c r="B10" s="257" t="s">
        <v>1130</v>
      </c>
      <c r="C10" s="271" t="s">
        <v>1131</v>
      </c>
      <c r="D10" s="258" t="s">
        <v>480</v>
      </c>
      <c r="E10" s="259">
        <v>1</v>
      </c>
      <c r="F10" s="260"/>
      <c r="G10" s="261">
        <f>ROUND(E10*F10,2)</f>
        <v>0</v>
      </c>
      <c r="H10" s="260"/>
      <c r="I10" s="261">
        <f>ROUND(E10*H10,2)</f>
        <v>0</v>
      </c>
      <c r="J10" s="260"/>
      <c r="K10" s="261">
        <f>ROUND(E10*J10,2)</f>
        <v>0</v>
      </c>
      <c r="L10" s="261">
        <v>21</v>
      </c>
      <c r="M10" s="261">
        <f>G10*(1+L10/100)</f>
        <v>0</v>
      </c>
      <c r="N10" s="259">
        <v>0</v>
      </c>
      <c r="O10" s="259">
        <f>ROUND(E10*N10,2)</f>
        <v>0</v>
      </c>
      <c r="P10" s="259">
        <v>0</v>
      </c>
      <c r="Q10" s="259">
        <f>ROUND(E10*P10,2)</f>
        <v>0</v>
      </c>
      <c r="R10" s="261"/>
      <c r="S10" s="261" t="s">
        <v>267</v>
      </c>
      <c r="T10" s="262" t="s">
        <v>206</v>
      </c>
      <c r="U10" s="223">
        <v>0</v>
      </c>
      <c r="V10" s="223">
        <f>ROUND(E10*U10,2)</f>
        <v>0</v>
      </c>
      <c r="W10" s="223"/>
      <c r="X10" s="223" t="s">
        <v>467</v>
      </c>
      <c r="Y10" s="223" t="s">
        <v>208</v>
      </c>
      <c r="Z10" s="212"/>
      <c r="AA10" s="212"/>
      <c r="AB10" s="212"/>
      <c r="AC10" s="212"/>
      <c r="AD10" s="212"/>
      <c r="AE10" s="212"/>
      <c r="AF10" s="212"/>
      <c r="AG10" s="212" t="s">
        <v>795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6">
        <v>3</v>
      </c>
      <c r="B11" s="257" t="s">
        <v>1132</v>
      </c>
      <c r="C11" s="271" t="s">
        <v>1133</v>
      </c>
      <c r="D11" s="258" t="s">
        <v>480</v>
      </c>
      <c r="E11" s="259">
        <v>4</v>
      </c>
      <c r="F11" s="260"/>
      <c r="G11" s="261">
        <f>ROUND(E11*F11,2)</f>
        <v>0</v>
      </c>
      <c r="H11" s="260"/>
      <c r="I11" s="261">
        <f>ROUND(E11*H11,2)</f>
        <v>0</v>
      </c>
      <c r="J11" s="260"/>
      <c r="K11" s="261">
        <f>ROUND(E11*J11,2)</f>
        <v>0</v>
      </c>
      <c r="L11" s="261">
        <v>21</v>
      </c>
      <c r="M11" s="261">
        <f>G11*(1+L11/100)</f>
        <v>0</v>
      </c>
      <c r="N11" s="259">
        <v>0</v>
      </c>
      <c r="O11" s="259">
        <f>ROUND(E11*N11,2)</f>
        <v>0</v>
      </c>
      <c r="P11" s="259">
        <v>0</v>
      </c>
      <c r="Q11" s="259">
        <f>ROUND(E11*P11,2)</f>
        <v>0</v>
      </c>
      <c r="R11" s="261"/>
      <c r="S11" s="261" t="s">
        <v>267</v>
      </c>
      <c r="T11" s="262" t="s">
        <v>206</v>
      </c>
      <c r="U11" s="223">
        <v>0</v>
      </c>
      <c r="V11" s="223">
        <f>ROUND(E11*U11,2)</f>
        <v>0</v>
      </c>
      <c r="W11" s="223"/>
      <c r="X11" s="223" t="s">
        <v>223</v>
      </c>
      <c r="Y11" s="223" t="s">
        <v>208</v>
      </c>
      <c r="Z11" s="212"/>
      <c r="AA11" s="212"/>
      <c r="AB11" s="212"/>
      <c r="AC11" s="212"/>
      <c r="AD11" s="212"/>
      <c r="AE11" s="212"/>
      <c r="AF11" s="212"/>
      <c r="AG11" s="212" t="s">
        <v>799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3">
        <v>4</v>
      </c>
      <c r="B12" s="234" t="s">
        <v>1134</v>
      </c>
      <c r="C12" s="242" t="s">
        <v>1135</v>
      </c>
      <c r="D12" s="235" t="s">
        <v>480</v>
      </c>
      <c r="E12" s="236">
        <v>2</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c r="S12" s="238" t="s">
        <v>267</v>
      </c>
      <c r="T12" s="239" t="s">
        <v>206</v>
      </c>
      <c r="U12" s="223">
        <v>0</v>
      </c>
      <c r="V12" s="223">
        <f>ROUND(E12*U12,2)</f>
        <v>0</v>
      </c>
      <c r="W12" s="223"/>
      <c r="X12" s="223" t="s">
        <v>467</v>
      </c>
      <c r="Y12" s="223" t="s">
        <v>208</v>
      </c>
      <c r="Z12" s="212"/>
      <c r="AA12" s="212"/>
      <c r="AB12" s="212"/>
      <c r="AC12" s="212"/>
      <c r="AD12" s="212"/>
      <c r="AE12" s="212"/>
      <c r="AF12" s="212"/>
      <c r="AG12" s="212" t="s">
        <v>795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3" t="s">
        <v>1136</v>
      </c>
      <c r="D13" s="240"/>
      <c r="E13" s="240"/>
      <c r="F13" s="240"/>
      <c r="G13" s="240"/>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211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33">
        <v>5</v>
      </c>
      <c r="B14" s="234" t="s">
        <v>1137</v>
      </c>
      <c r="C14" s="242" t="s">
        <v>1138</v>
      </c>
      <c r="D14" s="235" t="s">
        <v>480</v>
      </c>
      <c r="E14" s="236">
        <v>4</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c r="S14" s="238" t="s">
        <v>267</v>
      </c>
      <c r="T14" s="239" t="s">
        <v>206</v>
      </c>
      <c r="U14" s="223">
        <v>0</v>
      </c>
      <c r="V14" s="223">
        <f>ROUND(E14*U14,2)</f>
        <v>0</v>
      </c>
      <c r="W14" s="223"/>
      <c r="X14" s="223" t="s">
        <v>467</v>
      </c>
      <c r="Y14" s="223" t="s">
        <v>208</v>
      </c>
      <c r="Z14" s="212"/>
      <c r="AA14" s="212"/>
      <c r="AB14" s="212"/>
      <c r="AC14" s="212"/>
      <c r="AD14" s="212"/>
      <c r="AE14" s="212"/>
      <c r="AF14" s="212"/>
      <c r="AG14" s="212" t="s">
        <v>795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3" t="s">
        <v>1136</v>
      </c>
      <c r="D15" s="240"/>
      <c r="E15" s="240"/>
      <c r="F15" s="240"/>
      <c r="G15" s="240"/>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211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33">
        <v>6</v>
      </c>
      <c r="B16" s="234" t="s">
        <v>1139</v>
      </c>
      <c r="C16" s="242" t="s">
        <v>1140</v>
      </c>
      <c r="D16" s="235" t="s">
        <v>480</v>
      </c>
      <c r="E16" s="236">
        <v>5</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c r="S16" s="238" t="s">
        <v>267</v>
      </c>
      <c r="T16" s="239" t="s">
        <v>206</v>
      </c>
      <c r="U16" s="223">
        <v>0</v>
      </c>
      <c r="V16" s="223">
        <f>ROUND(E16*U16,2)</f>
        <v>0</v>
      </c>
      <c r="W16" s="223"/>
      <c r="X16" s="223" t="s">
        <v>467</v>
      </c>
      <c r="Y16" s="223" t="s">
        <v>208</v>
      </c>
      <c r="Z16" s="212"/>
      <c r="AA16" s="212"/>
      <c r="AB16" s="212"/>
      <c r="AC16" s="212"/>
      <c r="AD16" s="212"/>
      <c r="AE16" s="212"/>
      <c r="AF16" s="212"/>
      <c r="AG16" s="212" t="s">
        <v>795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3" t="s">
        <v>1141</v>
      </c>
      <c r="D17" s="240"/>
      <c r="E17" s="240"/>
      <c r="F17" s="240"/>
      <c r="G17" s="240"/>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211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33">
        <v>7</v>
      </c>
      <c r="B18" s="234" t="s">
        <v>1142</v>
      </c>
      <c r="C18" s="242" t="s">
        <v>1143</v>
      </c>
      <c r="D18" s="235" t="s">
        <v>480</v>
      </c>
      <c r="E18" s="236">
        <v>2</v>
      </c>
      <c r="F18" s="237"/>
      <c r="G18" s="238">
        <f>ROUND(E18*F18,2)</f>
        <v>0</v>
      </c>
      <c r="H18" s="237"/>
      <c r="I18" s="238">
        <f>ROUND(E18*H18,2)</f>
        <v>0</v>
      </c>
      <c r="J18" s="237"/>
      <c r="K18" s="238">
        <f>ROUND(E18*J18,2)</f>
        <v>0</v>
      </c>
      <c r="L18" s="238">
        <v>21</v>
      </c>
      <c r="M18" s="238">
        <f>G18*(1+L18/100)</f>
        <v>0</v>
      </c>
      <c r="N18" s="236">
        <v>0</v>
      </c>
      <c r="O18" s="236">
        <f>ROUND(E18*N18,2)</f>
        <v>0</v>
      </c>
      <c r="P18" s="236">
        <v>0</v>
      </c>
      <c r="Q18" s="236">
        <f>ROUND(E18*P18,2)</f>
        <v>0</v>
      </c>
      <c r="R18" s="238"/>
      <c r="S18" s="238" t="s">
        <v>267</v>
      </c>
      <c r="T18" s="239" t="s">
        <v>206</v>
      </c>
      <c r="U18" s="223">
        <v>0</v>
      </c>
      <c r="V18" s="223">
        <f>ROUND(E18*U18,2)</f>
        <v>0</v>
      </c>
      <c r="W18" s="223"/>
      <c r="X18" s="223" t="s">
        <v>467</v>
      </c>
      <c r="Y18" s="223" t="s">
        <v>208</v>
      </c>
      <c r="Z18" s="212"/>
      <c r="AA18" s="212"/>
      <c r="AB18" s="212"/>
      <c r="AC18" s="212"/>
      <c r="AD18" s="212"/>
      <c r="AE18" s="212"/>
      <c r="AF18" s="212"/>
      <c r="AG18" s="212" t="s">
        <v>795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3" t="s">
        <v>1144</v>
      </c>
      <c r="D19" s="240"/>
      <c r="E19" s="240"/>
      <c r="F19" s="240"/>
      <c r="G19" s="240"/>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211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6">
        <v>8</v>
      </c>
      <c r="B20" s="257" t="s">
        <v>1145</v>
      </c>
      <c r="C20" s="271" t="s">
        <v>1146</v>
      </c>
      <c r="D20" s="258" t="s">
        <v>480</v>
      </c>
      <c r="E20" s="259">
        <v>10</v>
      </c>
      <c r="F20" s="260"/>
      <c r="G20" s="261">
        <f>ROUND(E20*F20,2)</f>
        <v>0</v>
      </c>
      <c r="H20" s="260"/>
      <c r="I20" s="261">
        <f>ROUND(E20*H20,2)</f>
        <v>0</v>
      </c>
      <c r="J20" s="260"/>
      <c r="K20" s="261">
        <f>ROUND(E20*J20,2)</f>
        <v>0</v>
      </c>
      <c r="L20" s="261">
        <v>21</v>
      </c>
      <c r="M20" s="261">
        <f>G20*(1+L20/100)</f>
        <v>0</v>
      </c>
      <c r="N20" s="259">
        <v>0</v>
      </c>
      <c r="O20" s="259">
        <f>ROUND(E20*N20,2)</f>
        <v>0</v>
      </c>
      <c r="P20" s="259">
        <v>0</v>
      </c>
      <c r="Q20" s="259">
        <f>ROUND(E20*P20,2)</f>
        <v>0</v>
      </c>
      <c r="R20" s="261"/>
      <c r="S20" s="261" t="s">
        <v>267</v>
      </c>
      <c r="T20" s="262" t="s">
        <v>206</v>
      </c>
      <c r="U20" s="223">
        <v>0</v>
      </c>
      <c r="V20" s="223">
        <f>ROUND(E20*U20,2)</f>
        <v>0</v>
      </c>
      <c r="W20" s="223"/>
      <c r="X20" s="223" t="s">
        <v>467</v>
      </c>
      <c r="Y20" s="223" t="s">
        <v>208</v>
      </c>
      <c r="Z20" s="212"/>
      <c r="AA20" s="212"/>
      <c r="AB20" s="212"/>
      <c r="AC20" s="212"/>
      <c r="AD20" s="212"/>
      <c r="AE20" s="212"/>
      <c r="AF20" s="212"/>
      <c r="AG20" s="212" t="s">
        <v>795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56">
        <v>9</v>
      </c>
      <c r="B21" s="257" t="s">
        <v>1147</v>
      </c>
      <c r="C21" s="271" t="s">
        <v>1148</v>
      </c>
      <c r="D21" s="258" t="s">
        <v>480</v>
      </c>
      <c r="E21" s="259">
        <v>1</v>
      </c>
      <c r="F21" s="260"/>
      <c r="G21" s="261">
        <f>ROUND(E21*F21,2)</f>
        <v>0</v>
      </c>
      <c r="H21" s="260"/>
      <c r="I21" s="261">
        <f>ROUND(E21*H21,2)</f>
        <v>0</v>
      </c>
      <c r="J21" s="260"/>
      <c r="K21" s="261">
        <f>ROUND(E21*J21,2)</f>
        <v>0</v>
      </c>
      <c r="L21" s="261">
        <v>21</v>
      </c>
      <c r="M21" s="261">
        <f>G21*(1+L21/100)</f>
        <v>0</v>
      </c>
      <c r="N21" s="259">
        <v>0</v>
      </c>
      <c r="O21" s="259">
        <f>ROUND(E21*N21,2)</f>
        <v>0</v>
      </c>
      <c r="P21" s="259">
        <v>0</v>
      </c>
      <c r="Q21" s="259">
        <f>ROUND(E21*P21,2)</f>
        <v>0</v>
      </c>
      <c r="R21" s="261"/>
      <c r="S21" s="261" t="s">
        <v>267</v>
      </c>
      <c r="T21" s="262" t="s">
        <v>206</v>
      </c>
      <c r="U21" s="223">
        <v>0</v>
      </c>
      <c r="V21" s="223">
        <f>ROUND(E21*U21,2)</f>
        <v>0</v>
      </c>
      <c r="W21" s="223"/>
      <c r="X21" s="223" t="s">
        <v>467</v>
      </c>
      <c r="Y21" s="223" t="s">
        <v>208</v>
      </c>
      <c r="Z21" s="212"/>
      <c r="AA21" s="212"/>
      <c r="AB21" s="212"/>
      <c r="AC21" s="212"/>
      <c r="AD21" s="212"/>
      <c r="AE21" s="212"/>
      <c r="AF21" s="212"/>
      <c r="AG21" s="212" t="s">
        <v>795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6">
        <v>10</v>
      </c>
      <c r="B22" s="257" t="s">
        <v>1149</v>
      </c>
      <c r="C22" s="271" t="s">
        <v>1150</v>
      </c>
      <c r="D22" s="258" t="s">
        <v>480</v>
      </c>
      <c r="E22" s="259">
        <v>1</v>
      </c>
      <c r="F22" s="260"/>
      <c r="G22" s="261">
        <f>ROUND(E22*F22,2)</f>
        <v>0</v>
      </c>
      <c r="H22" s="260"/>
      <c r="I22" s="261">
        <f>ROUND(E22*H22,2)</f>
        <v>0</v>
      </c>
      <c r="J22" s="260"/>
      <c r="K22" s="261">
        <f>ROUND(E22*J22,2)</f>
        <v>0</v>
      </c>
      <c r="L22" s="261">
        <v>21</v>
      </c>
      <c r="M22" s="261">
        <f>G22*(1+L22/100)</f>
        <v>0</v>
      </c>
      <c r="N22" s="259">
        <v>0</v>
      </c>
      <c r="O22" s="259">
        <f>ROUND(E22*N22,2)</f>
        <v>0</v>
      </c>
      <c r="P22" s="259">
        <v>0</v>
      </c>
      <c r="Q22" s="259">
        <f>ROUND(E22*P22,2)</f>
        <v>0</v>
      </c>
      <c r="R22" s="261"/>
      <c r="S22" s="261" t="s">
        <v>267</v>
      </c>
      <c r="T22" s="262" t="s">
        <v>206</v>
      </c>
      <c r="U22" s="223">
        <v>0</v>
      </c>
      <c r="V22" s="223">
        <f>ROUND(E22*U22,2)</f>
        <v>0</v>
      </c>
      <c r="W22" s="223"/>
      <c r="X22" s="223" t="s">
        <v>467</v>
      </c>
      <c r="Y22" s="223" t="s">
        <v>208</v>
      </c>
      <c r="Z22" s="212"/>
      <c r="AA22" s="212"/>
      <c r="AB22" s="212"/>
      <c r="AC22" s="212"/>
      <c r="AD22" s="212"/>
      <c r="AE22" s="212"/>
      <c r="AF22" s="212"/>
      <c r="AG22" s="212" t="s">
        <v>795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6">
        <v>11</v>
      </c>
      <c r="B23" s="257" t="s">
        <v>1151</v>
      </c>
      <c r="C23" s="271" t="s">
        <v>1152</v>
      </c>
      <c r="D23" s="258" t="s">
        <v>480</v>
      </c>
      <c r="E23" s="259">
        <v>2</v>
      </c>
      <c r="F23" s="260"/>
      <c r="G23" s="261">
        <f>ROUND(E23*F23,2)</f>
        <v>0</v>
      </c>
      <c r="H23" s="260"/>
      <c r="I23" s="261">
        <f>ROUND(E23*H23,2)</f>
        <v>0</v>
      </c>
      <c r="J23" s="260"/>
      <c r="K23" s="261">
        <f>ROUND(E23*J23,2)</f>
        <v>0</v>
      </c>
      <c r="L23" s="261">
        <v>21</v>
      </c>
      <c r="M23" s="261">
        <f>G23*(1+L23/100)</f>
        <v>0</v>
      </c>
      <c r="N23" s="259">
        <v>0</v>
      </c>
      <c r="O23" s="259">
        <f>ROUND(E23*N23,2)</f>
        <v>0</v>
      </c>
      <c r="P23" s="259">
        <v>0</v>
      </c>
      <c r="Q23" s="259">
        <f>ROUND(E23*P23,2)</f>
        <v>0</v>
      </c>
      <c r="R23" s="261"/>
      <c r="S23" s="261" t="s">
        <v>267</v>
      </c>
      <c r="T23" s="262" t="s">
        <v>206</v>
      </c>
      <c r="U23" s="223">
        <v>0</v>
      </c>
      <c r="V23" s="223">
        <f>ROUND(E23*U23,2)</f>
        <v>0</v>
      </c>
      <c r="W23" s="223"/>
      <c r="X23" s="223" t="s">
        <v>223</v>
      </c>
      <c r="Y23" s="223" t="s">
        <v>208</v>
      </c>
      <c r="Z23" s="212"/>
      <c r="AA23" s="212"/>
      <c r="AB23" s="212"/>
      <c r="AC23" s="212"/>
      <c r="AD23" s="212"/>
      <c r="AE23" s="212"/>
      <c r="AF23" s="212"/>
      <c r="AG23" s="212" t="s">
        <v>799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6">
        <v>12</v>
      </c>
      <c r="B24" s="257" t="s">
        <v>1153</v>
      </c>
      <c r="C24" s="271" t="s">
        <v>1154</v>
      </c>
      <c r="D24" s="258" t="s">
        <v>1155</v>
      </c>
      <c r="E24" s="259">
        <v>2</v>
      </c>
      <c r="F24" s="260"/>
      <c r="G24" s="261">
        <f>ROUND(E24*F24,2)</f>
        <v>0</v>
      </c>
      <c r="H24" s="260"/>
      <c r="I24" s="261">
        <f>ROUND(E24*H24,2)</f>
        <v>0</v>
      </c>
      <c r="J24" s="260"/>
      <c r="K24" s="261">
        <f>ROUND(E24*J24,2)</f>
        <v>0</v>
      </c>
      <c r="L24" s="261">
        <v>21</v>
      </c>
      <c r="M24" s="261">
        <f>G24*(1+L24/100)</f>
        <v>0</v>
      </c>
      <c r="N24" s="259">
        <v>0</v>
      </c>
      <c r="O24" s="259">
        <f>ROUND(E24*N24,2)</f>
        <v>0</v>
      </c>
      <c r="P24" s="259">
        <v>0</v>
      </c>
      <c r="Q24" s="259">
        <f>ROUND(E24*P24,2)</f>
        <v>0</v>
      </c>
      <c r="R24" s="261"/>
      <c r="S24" s="261" t="s">
        <v>267</v>
      </c>
      <c r="T24" s="262" t="s">
        <v>206</v>
      </c>
      <c r="U24" s="223">
        <v>0</v>
      </c>
      <c r="V24" s="223">
        <f>ROUND(E24*U24,2)</f>
        <v>0</v>
      </c>
      <c r="W24" s="223"/>
      <c r="X24" s="223" t="s">
        <v>223</v>
      </c>
      <c r="Y24" s="223" t="s">
        <v>208</v>
      </c>
      <c r="Z24" s="212"/>
      <c r="AA24" s="212"/>
      <c r="AB24" s="212"/>
      <c r="AC24" s="212"/>
      <c r="AD24" s="212"/>
      <c r="AE24" s="212"/>
      <c r="AF24" s="212"/>
      <c r="AG24" s="212" t="s">
        <v>799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6">
        <v>13</v>
      </c>
      <c r="B25" s="257" t="s">
        <v>1156</v>
      </c>
      <c r="C25" s="271" t="s">
        <v>1157</v>
      </c>
      <c r="D25" s="258" t="s">
        <v>1155</v>
      </c>
      <c r="E25" s="259">
        <v>5</v>
      </c>
      <c r="F25" s="260"/>
      <c r="G25" s="261">
        <f>ROUND(E25*F25,2)</f>
        <v>0</v>
      </c>
      <c r="H25" s="260"/>
      <c r="I25" s="261">
        <f>ROUND(E25*H25,2)</f>
        <v>0</v>
      </c>
      <c r="J25" s="260"/>
      <c r="K25" s="261">
        <f>ROUND(E25*J25,2)</f>
        <v>0</v>
      </c>
      <c r="L25" s="261">
        <v>21</v>
      </c>
      <c r="M25" s="261">
        <f>G25*(1+L25/100)</f>
        <v>0</v>
      </c>
      <c r="N25" s="259">
        <v>0</v>
      </c>
      <c r="O25" s="259">
        <f>ROUND(E25*N25,2)</f>
        <v>0</v>
      </c>
      <c r="P25" s="259">
        <v>0</v>
      </c>
      <c r="Q25" s="259">
        <f>ROUND(E25*P25,2)</f>
        <v>0</v>
      </c>
      <c r="R25" s="261"/>
      <c r="S25" s="261" t="s">
        <v>267</v>
      </c>
      <c r="T25" s="262" t="s">
        <v>206</v>
      </c>
      <c r="U25" s="223">
        <v>0</v>
      </c>
      <c r="V25" s="223">
        <f>ROUND(E25*U25,2)</f>
        <v>0</v>
      </c>
      <c r="W25" s="223"/>
      <c r="X25" s="223" t="s">
        <v>223</v>
      </c>
      <c r="Y25" s="223" t="s">
        <v>208</v>
      </c>
      <c r="Z25" s="212"/>
      <c r="AA25" s="212"/>
      <c r="AB25" s="212"/>
      <c r="AC25" s="212"/>
      <c r="AD25" s="212"/>
      <c r="AE25" s="212"/>
      <c r="AF25" s="212"/>
      <c r="AG25" s="212" t="s">
        <v>799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6">
        <v>14</v>
      </c>
      <c r="B26" s="257" t="s">
        <v>1158</v>
      </c>
      <c r="C26" s="271" t="s">
        <v>1159</v>
      </c>
      <c r="D26" s="258" t="s">
        <v>1155</v>
      </c>
      <c r="E26" s="259">
        <v>5</v>
      </c>
      <c r="F26" s="260"/>
      <c r="G26" s="261">
        <f>ROUND(E26*F26,2)</f>
        <v>0</v>
      </c>
      <c r="H26" s="260"/>
      <c r="I26" s="261">
        <f>ROUND(E26*H26,2)</f>
        <v>0</v>
      </c>
      <c r="J26" s="260"/>
      <c r="K26" s="261">
        <f>ROUND(E26*J26,2)</f>
        <v>0</v>
      </c>
      <c r="L26" s="261">
        <v>21</v>
      </c>
      <c r="M26" s="261">
        <f>G26*(1+L26/100)</f>
        <v>0</v>
      </c>
      <c r="N26" s="259">
        <v>0</v>
      </c>
      <c r="O26" s="259">
        <f>ROUND(E26*N26,2)</f>
        <v>0</v>
      </c>
      <c r="P26" s="259">
        <v>0</v>
      </c>
      <c r="Q26" s="259">
        <f>ROUND(E26*P26,2)</f>
        <v>0</v>
      </c>
      <c r="R26" s="261"/>
      <c r="S26" s="261" t="s">
        <v>267</v>
      </c>
      <c r="T26" s="262" t="s">
        <v>206</v>
      </c>
      <c r="U26" s="223">
        <v>0</v>
      </c>
      <c r="V26" s="223">
        <f>ROUND(E26*U26,2)</f>
        <v>0</v>
      </c>
      <c r="W26" s="223"/>
      <c r="X26" s="223" t="s">
        <v>223</v>
      </c>
      <c r="Y26" s="223" t="s">
        <v>208</v>
      </c>
      <c r="Z26" s="212"/>
      <c r="AA26" s="212"/>
      <c r="AB26" s="212"/>
      <c r="AC26" s="212"/>
      <c r="AD26" s="212"/>
      <c r="AE26" s="212"/>
      <c r="AF26" s="212"/>
      <c r="AG26" s="212" t="s">
        <v>799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6">
        <v>15</v>
      </c>
      <c r="B27" s="257" t="s">
        <v>1160</v>
      </c>
      <c r="C27" s="271" t="s">
        <v>1161</v>
      </c>
      <c r="D27" s="258" t="s">
        <v>1155</v>
      </c>
      <c r="E27" s="259">
        <v>5</v>
      </c>
      <c r="F27" s="260"/>
      <c r="G27" s="261">
        <f>ROUND(E27*F27,2)</f>
        <v>0</v>
      </c>
      <c r="H27" s="260"/>
      <c r="I27" s="261">
        <f>ROUND(E27*H27,2)</f>
        <v>0</v>
      </c>
      <c r="J27" s="260"/>
      <c r="K27" s="261">
        <f>ROUND(E27*J27,2)</f>
        <v>0</v>
      </c>
      <c r="L27" s="261">
        <v>21</v>
      </c>
      <c r="M27" s="261">
        <f>G27*(1+L27/100)</f>
        <v>0</v>
      </c>
      <c r="N27" s="259">
        <v>0</v>
      </c>
      <c r="O27" s="259">
        <f>ROUND(E27*N27,2)</f>
        <v>0</v>
      </c>
      <c r="P27" s="259">
        <v>0</v>
      </c>
      <c r="Q27" s="259">
        <f>ROUND(E27*P27,2)</f>
        <v>0</v>
      </c>
      <c r="R27" s="261"/>
      <c r="S27" s="261" t="s">
        <v>267</v>
      </c>
      <c r="T27" s="262" t="s">
        <v>206</v>
      </c>
      <c r="U27" s="223">
        <v>0</v>
      </c>
      <c r="V27" s="223">
        <f>ROUND(E27*U27,2)</f>
        <v>0</v>
      </c>
      <c r="W27" s="223"/>
      <c r="X27" s="223" t="s">
        <v>223</v>
      </c>
      <c r="Y27" s="223" t="s">
        <v>208</v>
      </c>
      <c r="Z27" s="212"/>
      <c r="AA27" s="212"/>
      <c r="AB27" s="212"/>
      <c r="AC27" s="212"/>
      <c r="AD27" s="212"/>
      <c r="AE27" s="212"/>
      <c r="AF27" s="212"/>
      <c r="AG27" s="212" t="s">
        <v>799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6">
        <v>16</v>
      </c>
      <c r="B28" s="257" t="s">
        <v>1162</v>
      </c>
      <c r="C28" s="271" t="s">
        <v>1163</v>
      </c>
      <c r="D28" s="258" t="s">
        <v>1155</v>
      </c>
      <c r="E28" s="259">
        <v>16</v>
      </c>
      <c r="F28" s="260"/>
      <c r="G28" s="261">
        <f>ROUND(E28*F28,2)</f>
        <v>0</v>
      </c>
      <c r="H28" s="260"/>
      <c r="I28" s="261">
        <f>ROUND(E28*H28,2)</f>
        <v>0</v>
      </c>
      <c r="J28" s="260"/>
      <c r="K28" s="261">
        <f>ROUND(E28*J28,2)</f>
        <v>0</v>
      </c>
      <c r="L28" s="261">
        <v>21</v>
      </c>
      <c r="M28" s="261">
        <f>G28*(1+L28/100)</f>
        <v>0</v>
      </c>
      <c r="N28" s="259">
        <v>0</v>
      </c>
      <c r="O28" s="259">
        <f>ROUND(E28*N28,2)</f>
        <v>0</v>
      </c>
      <c r="P28" s="259">
        <v>0</v>
      </c>
      <c r="Q28" s="259">
        <f>ROUND(E28*P28,2)</f>
        <v>0</v>
      </c>
      <c r="R28" s="261"/>
      <c r="S28" s="261" t="s">
        <v>267</v>
      </c>
      <c r="T28" s="262" t="s">
        <v>206</v>
      </c>
      <c r="U28" s="223">
        <v>0</v>
      </c>
      <c r="V28" s="223">
        <f>ROUND(E28*U28,2)</f>
        <v>0</v>
      </c>
      <c r="W28" s="223"/>
      <c r="X28" s="223" t="s">
        <v>223</v>
      </c>
      <c r="Y28" s="223" t="s">
        <v>208</v>
      </c>
      <c r="Z28" s="212"/>
      <c r="AA28" s="212"/>
      <c r="AB28" s="212"/>
      <c r="AC28" s="212"/>
      <c r="AD28" s="212"/>
      <c r="AE28" s="212"/>
      <c r="AF28" s="212"/>
      <c r="AG28" s="212" t="s">
        <v>799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6">
        <v>17</v>
      </c>
      <c r="B29" s="257" t="s">
        <v>1164</v>
      </c>
      <c r="C29" s="271" t="s">
        <v>1165</v>
      </c>
      <c r="D29" s="258" t="s">
        <v>1155</v>
      </c>
      <c r="E29" s="259">
        <v>2</v>
      </c>
      <c r="F29" s="260"/>
      <c r="G29" s="261">
        <f>ROUND(E29*F29,2)</f>
        <v>0</v>
      </c>
      <c r="H29" s="260"/>
      <c r="I29" s="261">
        <f>ROUND(E29*H29,2)</f>
        <v>0</v>
      </c>
      <c r="J29" s="260"/>
      <c r="K29" s="261">
        <f>ROUND(E29*J29,2)</f>
        <v>0</v>
      </c>
      <c r="L29" s="261">
        <v>21</v>
      </c>
      <c r="M29" s="261">
        <f>G29*(1+L29/100)</f>
        <v>0</v>
      </c>
      <c r="N29" s="259">
        <v>0</v>
      </c>
      <c r="O29" s="259">
        <f>ROUND(E29*N29,2)</f>
        <v>0</v>
      </c>
      <c r="P29" s="259">
        <v>0</v>
      </c>
      <c r="Q29" s="259">
        <f>ROUND(E29*P29,2)</f>
        <v>0</v>
      </c>
      <c r="R29" s="261"/>
      <c r="S29" s="261" t="s">
        <v>267</v>
      </c>
      <c r="T29" s="262" t="s">
        <v>206</v>
      </c>
      <c r="U29" s="223">
        <v>0</v>
      </c>
      <c r="V29" s="223">
        <f>ROUND(E29*U29,2)</f>
        <v>0</v>
      </c>
      <c r="W29" s="223"/>
      <c r="X29" s="223" t="s">
        <v>223</v>
      </c>
      <c r="Y29" s="223" t="s">
        <v>208</v>
      </c>
      <c r="Z29" s="212"/>
      <c r="AA29" s="212"/>
      <c r="AB29" s="212"/>
      <c r="AC29" s="212"/>
      <c r="AD29" s="212"/>
      <c r="AE29" s="212"/>
      <c r="AF29" s="212"/>
      <c r="AG29" s="212" t="s">
        <v>799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6">
        <v>18</v>
      </c>
      <c r="B30" s="257" t="s">
        <v>1166</v>
      </c>
      <c r="C30" s="271" t="s">
        <v>1167</v>
      </c>
      <c r="D30" s="258" t="s">
        <v>1155</v>
      </c>
      <c r="E30" s="259">
        <v>16</v>
      </c>
      <c r="F30" s="260"/>
      <c r="G30" s="261">
        <f>ROUND(E30*F30,2)</f>
        <v>0</v>
      </c>
      <c r="H30" s="260"/>
      <c r="I30" s="261">
        <f>ROUND(E30*H30,2)</f>
        <v>0</v>
      </c>
      <c r="J30" s="260"/>
      <c r="K30" s="261">
        <f>ROUND(E30*J30,2)</f>
        <v>0</v>
      </c>
      <c r="L30" s="261">
        <v>21</v>
      </c>
      <c r="M30" s="261">
        <f>G30*(1+L30/100)</f>
        <v>0</v>
      </c>
      <c r="N30" s="259">
        <v>0</v>
      </c>
      <c r="O30" s="259">
        <f>ROUND(E30*N30,2)</f>
        <v>0</v>
      </c>
      <c r="P30" s="259">
        <v>0</v>
      </c>
      <c r="Q30" s="259">
        <f>ROUND(E30*P30,2)</f>
        <v>0</v>
      </c>
      <c r="R30" s="261"/>
      <c r="S30" s="261" t="s">
        <v>267</v>
      </c>
      <c r="T30" s="262" t="s">
        <v>206</v>
      </c>
      <c r="U30" s="223">
        <v>0</v>
      </c>
      <c r="V30" s="223">
        <f>ROUND(E30*U30,2)</f>
        <v>0</v>
      </c>
      <c r="W30" s="223"/>
      <c r="X30" s="223" t="s">
        <v>223</v>
      </c>
      <c r="Y30" s="223" t="s">
        <v>208</v>
      </c>
      <c r="Z30" s="212"/>
      <c r="AA30" s="212"/>
      <c r="AB30" s="212"/>
      <c r="AC30" s="212"/>
      <c r="AD30" s="212"/>
      <c r="AE30" s="212"/>
      <c r="AF30" s="212"/>
      <c r="AG30" s="212" t="s">
        <v>799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56">
        <v>19</v>
      </c>
      <c r="B31" s="257" t="s">
        <v>1168</v>
      </c>
      <c r="C31" s="271" t="s">
        <v>1169</v>
      </c>
      <c r="D31" s="258" t="s">
        <v>220</v>
      </c>
      <c r="E31" s="259">
        <v>48</v>
      </c>
      <c r="F31" s="260"/>
      <c r="G31" s="261">
        <f>ROUND(E31*F31,2)</f>
        <v>0</v>
      </c>
      <c r="H31" s="260"/>
      <c r="I31" s="261">
        <f>ROUND(E31*H31,2)</f>
        <v>0</v>
      </c>
      <c r="J31" s="260"/>
      <c r="K31" s="261">
        <f>ROUND(E31*J31,2)</f>
        <v>0</v>
      </c>
      <c r="L31" s="261">
        <v>21</v>
      </c>
      <c r="M31" s="261">
        <f>G31*(1+L31/100)</f>
        <v>0</v>
      </c>
      <c r="N31" s="259">
        <v>0</v>
      </c>
      <c r="O31" s="259">
        <f>ROUND(E31*N31,2)</f>
        <v>0</v>
      </c>
      <c r="P31" s="259">
        <v>0</v>
      </c>
      <c r="Q31" s="259">
        <f>ROUND(E31*P31,2)</f>
        <v>0</v>
      </c>
      <c r="R31" s="261"/>
      <c r="S31" s="261" t="s">
        <v>267</v>
      </c>
      <c r="T31" s="262" t="s">
        <v>206</v>
      </c>
      <c r="U31" s="223">
        <v>0</v>
      </c>
      <c r="V31" s="223">
        <f>ROUND(E31*U31,2)</f>
        <v>0</v>
      </c>
      <c r="W31" s="223"/>
      <c r="X31" s="223" t="s">
        <v>223</v>
      </c>
      <c r="Y31" s="223" t="s">
        <v>208</v>
      </c>
      <c r="Z31" s="212"/>
      <c r="AA31" s="212"/>
      <c r="AB31" s="212"/>
      <c r="AC31" s="212"/>
      <c r="AD31" s="212"/>
      <c r="AE31" s="212"/>
      <c r="AF31" s="212"/>
      <c r="AG31" s="212" t="s">
        <v>799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6">
        <v>20</v>
      </c>
      <c r="B32" s="257" t="s">
        <v>1170</v>
      </c>
      <c r="C32" s="271" t="s">
        <v>1171</v>
      </c>
      <c r="D32" s="258" t="s">
        <v>220</v>
      </c>
      <c r="E32" s="259">
        <v>18</v>
      </c>
      <c r="F32" s="260"/>
      <c r="G32" s="261">
        <f>ROUND(E32*F32,2)</f>
        <v>0</v>
      </c>
      <c r="H32" s="260"/>
      <c r="I32" s="261">
        <f>ROUND(E32*H32,2)</f>
        <v>0</v>
      </c>
      <c r="J32" s="260"/>
      <c r="K32" s="261">
        <f>ROUND(E32*J32,2)</f>
        <v>0</v>
      </c>
      <c r="L32" s="261">
        <v>21</v>
      </c>
      <c r="M32" s="261">
        <f>G32*(1+L32/100)</f>
        <v>0</v>
      </c>
      <c r="N32" s="259">
        <v>0</v>
      </c>
      <c r="O32" s="259">
        <f>ROUND(E32*N32,2)</f>
        <v>0</v>
      </c>
      <c r="P32" s="259">
        <v>0</v>
      </c>
      <c r="Q32" s="259">
        <f>ROUND(E32*P32,2)</f>
        <v>0</v>
      </c>
      <c r="R32" s="261"/>
      <c r="S32" s="261" t="s">
        <v>267</v>
      </c>
      <c r="T32" s="262" t="s">
        <v>206</v>
      </c>
      <c r="U32" s="223">
        <v>0</v>
      </c>
      <c r="V32" s="223">
        <f>ROUND(E32*U32,2)</f>
        <v>0</v>
      </c>
      <c r="W32" s="223"/>
      <c r="X32" s="223" t="s">
        <v>223</v>
      </c>
      <c r="Y32" s="223" t="s">
        <v>208</v>
      </c>
      <c r="Z32" s="212"/>
      <c r="AA32" s="212"/>
      <c r="AB32" s="212"/>
      <c r="AC32" s="212"/>
      <c r="AD32" s="212"/>
      <c r="AE32" s="212"/>
      <c r="AF32" s="212"/>
      <c r="AG32" s="212" t="s">
        <v>799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6">
        <v>21</v>
      </c>
      <c r="B33" s="257" t="s">
        <v>1172</v>
      </c>
      <c r="C33" s="271" t="s">
        <v>1173</v>
      </c>
      <c r="D33" s="258" t="s">
        <v>1155</v>
      </c>
      <c r="E33" s="259">
        <v>10</v>
      </c>
      <c r="F33" s="260"/>
      <c r="G33" s="261">
        <f>ROUND(E33*F33,2)</f>
        <v>0</v>
      </c>
      <c r="H33" s="260"/>
      <c r="I33" s="261">
        <f>ROUND(E33*H33,2)</f>
        <v>0</v>
      </c>
      <c r="J33" s="260"/>
      <c r="K33" s="261">
        <f>ROUND(E33*J33,2)</f>
        <v>0</v>
      </c>
      <c r="L33" s="261">
        <v>21</v>
      </c>
      <c r="M33" s="261">
        <f>G33*(1+L33/100)</f>
        <v>0</v>
      </c>
      <c r="N33" s="259">
        <v>0</v>
      </c>
      <c r="O33" s="259">
        <f>ROUND(E33*N33,2)</f>
        <v>0</v>
      </c>
      <c r="P33" s="259">
        <v>0</v>
      </c>
      <c r="Q33" s="259">
        <f>ROUND(E33*P33,2)</f>
        <v>0</v>
      </c>
      <c r="R33" s="261"/>
      <c r="S33" s="261" t="s">
        <v>267</v>
      </c>
      <c r="T33" s="262" t="s">
        <v>206</v>
      </c>
      <c r="U33" s="223">
        <v>0</v>
      </c>
      <c r="V33" s="223">
        <f>ROUND(E33*U33,2)</f>
        <v>0</v>
      </c>
      <c r="W33" s="223"/>
      <c r="X33" s="223" t="s">
        <v>467</v>
      </c>
      <c r="Y33" s="223" t="s">
        <v>208</v>
      </c>
      <c r="Z33" s="212"/>
      <c r="AA33" s="212"/>
      <c r="AB33" s="212"/>
      <c r="AC33" s="212"/>
      <c r="AD33" s="212"/>
      <c r="AE33" s="212"/>
      <c r="AF33" s="212"/>
      <c r="AG33" s="212" t="s">
        <v>795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6">
        <v>22</v>
      </c>
      <c r="B34" s="257" t="s">
        <v>1174</v>
      </c>
      <c r="C34" s="271" t="s">
        <v>1175</v>
      </c>
      <c r="D34" s="258" t="s">
        <v>1155</v>
      </c>
      <c r="E34" s="259">
        <v>10</v>
      </c>
      <c r="F34" s="260"/>
      <c r="G34" s="261">
        <f>ROUND(E34*F34,2)</f>
        <v>0</v>
      </c>
      <c r="H34" s="260"/>
      <c r="I34" s="261">
        <f>ROUND(E34*H34,2)</f>
        <v>0</v>
      </c>
      <c r="J34" s="260"/>
      <c r="K34" s="261">
        <f>ROUND(E34*J34,2)</f>
        <v>0</v>
      </c>
      <c r="L34" s="261">
        <v>21</v>
      </c>
      <c r="M34" s="261">
        <f>G34*(1+L34/100)</f>
        <v>0</v>
      </c>
      <c r="N34" s="259">
        <v>0</v>
      </c>
      <c r="O34" s="259">
        <f>ROUND(E34*N34,2)</f>
        <v>0</v>
      </c>
      <c r="P34" s="259">
        <v>0</v>
      </c>
      <c r="Q34" s="259">
        <f>ROUND(E34*P34,2)</f>
        <v>0</v>
      </c>
      <c r="R34" s="261"/>
      <c r="S34" s="261" t="s">
        <v>267</v>
      </c>
      <c r="T34" s="262" t="s">
        <v>206</v>
      </c>
      <c r="U34" s="223">
        <v>0</v>
      </c>
      <c r="V34" s="223">
        <f>ROUND(E34*U34,2)</f>
        <v>0</v>
      </c>
      <c r="W34" s="223"/>
      <c r="X34" s="223" t="s">
        <v>467</v>
      </c>
      <c r="Y34" s="223" t="s">
        <v>208</v>
      </c>
      <c r="Z34" s="212"/>
      <c r="AA34" s="212"/>
      <c r="AB34" s="212"/>
      <c r="AC34" s="212"/>
      <c r="AD34" s="212"/>
      <c r="AE34" s="212"/>
      <c r="AF34" s="212"/>
      <c r="AG34" s="212" t="s">
        <v>795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6">
        <v>23</v>
      </c>
      <c r="B35" s="257" t="s">
        <v>1176</v>
      </c>
      <c r="C35" s="271" t="s">
        <v>1177</v>
      </c>
      <c r="D35" s="258" t="s">
        <v>1155</v>
      </c>
      <c r="E35" s="259">
        <v>30</v>
      </c>
      <c r="F35" s="260"/>
      <c r="G35" s="261">
        <f>ROUND(E35*F35,2)</f>
        <v>0</v>
      </c>
      <c r="H35" s="260"/>
      <c r="I35" s="261">
        <f>ROUND(E35*H35,2)</f>
        <v>0</v>
      </c>
      <c r="J35" s="260"/>
      <c r="K35" s="261">
        <f>ROUND(E35*J35,2)</f>
        <v>0</v>
      </c>
      <c r="L35" s="261">
        <v>21</v>
      </c>
      <c r="M35" s="261">
        <f>G35*(1+L35/100)</f>
        <v>0</v>
      </c>
      <c r="N35" s="259">
        <v>0</v>
      </c>
      <c r="O35" s="259">
        <f>ROUND(E35*N35,2)</f>
        <v>0</v>
      </c>
      <c r="P35" s="259">
        <v>0</v>
      </c>
      <c r="Q35" s="259">
        <f>ROUND(E35*P35,2)</f>
        <v>0</v>
      </c>
      <c r="R35" s="261"/>
      <c r="S35" s="261" t="s">
        <v>267</v>
      </c>
      <c r="T35" s="262" t="s">
        <v>206</v>
      </c>
      <c r="U35" s="223">
        <v>0</v>
      </c>
      <c r="V35" s="223">
        <f>ROUND(E35*U35,2)</f>
        <v>0</v>
      </c>
      <c r="W35" s="223"/>
      <c r="X35" s="223" t="s">
        <v>467</v>
      </c>
      <c r="Y35" s="223" t="s">
        <v>208</v>
      </c>
      <c r="Z35" s="212"/>
      <c r="AA35" s="212"/>
      <c r="AB35" s="212"/>
      <c r="AC35" s="212"/>
      <c r="AD35" s="212"/>
      <c r="AE35" s="212"/>
      <c r="AF35" s="212"/>
      <c r="AG35" s="212" t="s">
        <v>795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6">
        <v>24</v>
      </c>
      <c r="B36" s="257" t="s">
        <v>1178</v>
      </c>
      <c r="C36" s="271" t="s">
        <v>1179</v>
      </c>
      <c r="D36" s="258" t="s">
        <v>1155</v>
      </c>
      <c r="E36" s="259">
        <v>10</v>
      </c>
      <c r="F36" s="260"/>
      <c r="G36" s="261">
        <f>ROUND(E36*F36,2)</f>
        <v>0</v>
      </c>
      <c r="H36" s="260"/>
      <c r="I36" s="261">
        <f>ROUND(E36*H36,2)</f>
        <v>0</v>
      </c>
      <c r="J36" s="260"/>
      <c r="K36" s="261">
        <f>ROUND(E36*J36,2)</f>
        <v>0</v>
      </c>
      <c r="L36" s="261">
        <v>21</v>
      </c>
      <c r="M36" s="261">
        <f>G36*(1+L36/100)</f>
        <v>0</v>
      </c>
      <c r="N36" s="259">
        <v>0</v>
      </c>
      <c r="O36" s="259">
        <f>ROUND(E36*N36,2)</f>
        <v>0</v>
      </c>
      <c r="P36" s="259">
        <v>0</v>
      </c>
      <c r="Q36" s="259">
        <f>ROUND(E36*P36,2)</f>
        <v>0</v>
      </c>
      <c r="R36" s="261"/>
      <c r="S36" s="261" t="s">
        <v>267</v>
      </c>
      <c r="T36" s="262" t="s">
        <v>206</v>
      </c>
      <c r="U36" s="223">
        <v>0</v>
      </c>
      <c r="V36" s="223">
        <f>ROUND(E36*U36,2)</f>
        <v>0</v>
      </c>
      <c r="W36" s="223"/>
      <c r="X36" s="223" t="s">
        <v>467</v>
      </c>
      <c r="Y36" s="223" t="s">
        <v>208</v>
      </c>
      <c r="Z36" s="212"/>
      <c r="AA36" s="212"/>
      <c r="AB36" s="212"/>
      <c r="AC36" s="212"/>
      <c r="AD36" s="212"/>
      <c r="AE36" s="212"/>
      <c r="AF36" s="212"/>
      <c r="AG36" s="212" t="s">
        <v>795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6">
        <v>25</v>
      </c>
      <c r="B37" s="257" t="s">
        <v>1180</v>
      </c>
      <c r="C37" s="271" t="s">
        <v>1181</v>
      </c>
      <c r="D37" s="258" t="s">
        <v>220</v>
      </c>
      <c r="E37" s="259">
        <v>10</v>
      </c>
      <c r="F37" s="260"/>
      <c r="G37" s="261">
        <f>ROUND(E37*F37,2)</f>
        <v>0</v>
      </c>
      <c r="H37" s="260"/>
      <c r="I37" s="261">
        <f>ROUND(E37*H37,2)</f>
        <v>0</v>
      </c>
      <c r="J37" s="260"/>
      <c r="K37" s="261">
        <f>ROUND(E37*J37,2)</f>
        <v>0</v>
      </c>
      <c r="L37" s="261">
        <v>21</v>
      </c>
      <c r="M37" s="261">
        <f>G37*(1+L37/100)</f>
        <v>0</v>
      </c>
      <c r="N37" s="259">
        <v>0</v>
      </c>
      <c r="O37" s="259">
        <f>ROUND(E37*N37,2)</f>
        <v>0</v>
      </c>
      <c r="P37" s="259">
        <v>0</v>
      </c>
      <c r="Q37" s="259">
        <f>ROUND(E37*P37,2)</f>
        <v>0</v>
      </c>
      <c r="R37" s="261"/>
      <c r="S37" s="261" t="s">
        <v>267</v>
      </c>
      <c r="T37" s="262" t="s">
        <v>206</v>
      </c>
      <c r="U37" s="223">
        <v>0</v>
      </c>
      <c r="V37" s="223">
        <f>ROUND(E37*U37,2)</f>
        <v>0</v>
      </c>
      <c r="W37" s="223"/>
      <c r="X37" s="223" t="s">
        <v>467</v>
      </c>
      <c r="Y37" s="223" t="s">
        <v>208</v>
      </c>
      <c r="Z37" s="212"/>
      <c r="AA37" s="212"/>
      <c r="AB37" s="212"/>
      <c r="AC37" s="212"/>
      <c r="AD37" s="212"/>
      <c r="AE37" s="212"/>
      <c r="AF37" s="212"/>
      <c r="AG37" s="212" t="s">
        <v>795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33.75" outlineLevel="1" x14ac:dyDescent="0.2">
      <c r="A38" s="233">
        <v>26</v>
      </c>
      <c r="B38" s="234" t="s">
        <v>1182</v>
      </c>
      <c r="C38" s="242" t="s">
        <v>1183</v>
      </c>
      <c r="D38" s="235" t="s">
        <v>220</v>
      </c>
      <c r="E38" s="236">
        <v>58</v>
      </c>
      <c r="F38" s="237"/>
      <c r="G38" s="238">
        <f>ROUND(E38*F38,2)</f>
        <v>0</v>
      </c>
      <c r="H38" s="237"/>
      <c r="I38" s="238">
        <f>ROUND(E38*H38,2)</f>
        <v>0</v>
      </c>
      <c r="J38" s="237"/>
      <c r="K38" s="238">
        <f>ROUND(E38*J38,2)</f>
        <v>0</v>
      </c>
      <c r="L38" s="238">
        <v>21</v>
      </c>
      <c r="M38" s="238">
        <f>G38*(1+L38/100)</f>
        <v>0</v>
      </c>
      <c r="N38" s="236">
        <v>0</v>
      </c>
      <c r="O38" s="236">
        <f>ROUND(E38*N38,2)</f>
        <v>0</v>
      </c>
      <c r="P38" s="236">
        <v>0</v>
      </c>
      <c r="Q38" s="236">
        <f>ROUND(E38*P38,2)</f>
        <v>0</v>
      </c>
      <c r="R38" s="238"/>
      <c r="S38" s="238" t="s">
        <v>267</v>
      </c>
      <c r="T38" s="239" t="s">
        <v>206</v>
      </c>
      <c r="U38" s="223">
        <v>0</v>
      </c>
      <c r="V38" s="223">
        <f>ROUND(E38*U38,2)</f>
        <v>0</v>
      </c>
      <c r="W38" s="223"/>
      <c r="X38" s="223" t="s">
        <v>223</v>
      </c>
      <c r="Y38" s="223" t="s">
        <v>208</v>
      </c>
      <c r="Z38" s="212"/>
      <c r="AA38" s="212"/>
      <c r="AB38" s="212"/>
      <c r="AC38" s="212"/>
      <c r="AD38" s="212"/>
      <c r="AE38" s="212"/>
      <c r="AF38" s="212"/>
      <c r="AG38" s="212" t="s">
        <v>799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2" x14ac:dyDescent="0.2">
      <c r="A39" s="219"/>
      <c r="B39" s="220"/>
      <c r="C39" s="243" t="s">
        <v>1184</v>
      </c>
      <c r="D39" s="240"/>
      <c r="E39" s="240"/>
      <c r="F39" s="240"/>
      <c r="G39" s="240"/>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211</v>
      </c>
      <c r="AH39" s="212"/>
      <c r="AI39" s="212"/>
      <c r="AJ39" s="212"/>
      <c r="AK39" s="212"/>
      <c r="AL39" s="212"/>
      <c r="AM39" s="212"/>
      <c r="AN39" s="212"/>
      <c r="AO39" s="212"/>
      <c r="AP39" s="212"/>
      <c r="AQ39" s="212"/>
      <c r="AR39" s="212"/>
      <c r="AS39" s="212"/>
      <c r="AT39" s="212"/>
      <c r="AU39" s="212"/>
      <c r="AV39" s="212"/>
      <c r="AW39" s="212"/>
      <c r="AX39" s="212"/>
      <c r="AY39" s="212"/>
      <c r="AZ39" s="212"/>
      <c r="BA39" s="253" t="str">
        <f>C39</f>
        <v>tepelná izolace), spoje izolace důkladně přelepit Al páskou; požární odolnost musí splňovat i závěsy potrubí; ztížená montáž v omezeném prostoru podhledu; montážní příslušenství;</v>
      </c>
      <c r="BB39" s="212"/>
      <c r="BC39" s="212"/>
      <c r="BD39" s="212"/>
      <c r="BE39" s="212"/>
      <c r="BF39" s="212"/>
      <c r="BG39" s="212"/>
      <c r="BH39" s="212"/>
    </row>
    <row r="40" spans="1:60" outlineLevel="1" x14ac:dyDescent="0.2">
      <c r="A40" s="256">
        <v>27</v>
      </c>
      <c r="B40" s="257" t="s">
        <v>1185</v>
      </c>
      <c r="C40" s="271" t="s">
        <v>1186</v>
      </c>
      <c r="D40" s="258" t="s">
        <v>480</v>
      </c>
      <c r="E40" s="259">
        <v>5</v>
      </c>
      <c r="F40" s="260"/>
      <c r="G40" s="261">
        <f>ROUND(E40*F40,2)</f>
        <v>0</v>
      </c>
      <c r="H40" s="260"/>
      <c r="I40" s="261">
        <f>ROUND(E40*H40,2)</f>
        <v>0</v>
      </c>
      <c r="J40" s="260"/>
      <c r="K40" s="261">
        <f>ROUND(E40*J40,2)</f>
        <v>0</v>
      </c>
      <c r="L40" s="261">
        <v>21</v>
      </c>
      <c r="M40" s="261">
        <f>G40*(1+L40/100)</f>
        <v>0</v>
      </c>
      <c r="N40" s="259">
        <v>0</v>
      </c>
      <c r="O40" s="259">
        <f>ROUND(E40*N40,2)</f>
        <v>0</v>
      </c>
      <c r="P40" s="259">
        <v>0</v>
      </c>
      <c r="Q40" s="259">
        <f>ROUND(E40*P40,2)</f>
        <v>0</v>
      </c>
      <c r="R40" s="261"/>
      <c r="S40" s="261" t="s">
        <v>267</v>
      </c>
      <c r="T40" s="262" t="s">
        <v>206</v>
      </c>
      <c r="U40" s="223">
        <v>0</v>
      </c>
      <c r="V40" s="223">
        <f>ROUND(E40*U40,2)</f>
        <v>0</v>
      </c>
      <c r="W40" s="223"/>
      <c r="X40" s="223" t="s">
        <v>223</v>
      </c>
      <c r="Y40" s="223" t="s">
        <v>208</v>
      </c>
      <c r="Z40" s="212"/>
      <c r="AA40" s="212"/>
      <c r="AB40" s="212"/>
      <c r="AC40" s="212"/>
      <c r="AD40" s="212"/>
      <c r="AE40" s="212"/>
      <c r="AF40" s="212"/>
      <c r="AG40" s="212" t="s">
        <v>799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6">
        <v>28</v>
      </c>
      <c r="B41" s="257" t="s">
        <v>1187</v>
      </c>
      <c r="C41" s="271" t="s">
        <v>1188</v>
      </c>
      <c r="D41" s="258" t="s">
        <v>480</v>
      </c>
      <c r="E41" s="259">
        <v>15</v>
      </c>
      <c r="F41" s="260"/>
      <c r="G41" s="261">
        <f>ROUND(E41*F41,2)</f>
        <v>0</v>
      </c>
      <c r="H41" s="260"/>
      <c r="I41" s="261">
        <f>ROUND(E41*H41,2)</f>
        <v>0</v>
      </c>
      <c r="J41" s="260"/>
      <c r="K41" s="261">
        <f>ROUND(E41*J41,2)</f>
        <v>0</v>
      </c>
      <c r="L41" s="261">
        <v>21</v>
      </c>
      <c r="M41" s="261">
        <f>G41*(1+L41/100)</f>
        <v>0</v>
      </c>
      <c r="N41" s="259">
        <v>0</v>
      </c>
      <c r="O41" s="259">
        <f>ROUND(E41*N41,2)</f>
        <v>0</v>
      </c>
      <c r="P41" s="259">
        <v>0</v>
      </c>
      <c r="Q41" s="259">
        <f>ROUND(E41*P41,2)</f>
        <v>0</v>
      </c>
      <c r="R41" s="261"/>
      <c r="S41" s="261" t="s">
        <v>267</v>
      </c>
      <c r="T41" s="262" t="s">
        <v>206</v>
      </c>
      <c r="U41" s="223">
        <v>0</v>
      </c>
      <c r="V41" s="223">
        <f>ROUND(E41*U41,2)</f>
        <v>0</v>
      </c>
      <c r="W41" s="223"/>
      <c r="X41" s="223" t="s">
        <v>223</v>
      </c>
      <c r="Y41" s="223" t="s">
        <v>208</v>
      </c>
      <c r="Z41" s="212"/>
      <c r="AA41" s="212"/>
      <c r="AB41" s="212"/>
      <c r="AC41" s="212"/>
      <c r="AD41" s="212"/>
      <c r="AE41" s="212"/>
      <c r="AF41" s="212"/>
      <c r="AG41" s="212" t="s">
        <v>799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6">
        <v>29</v>
      </c>
      <c r="B42" s="257" t="s">
        <v>1189</v>
      </c>
      <c r="C42" s="271" t="s">
        <v>1190</v>
      </c>
      <c r="D42" s="258" t="s">
        <v>480</v>
      </c>
      <c r="E42" s="259">
        <v>6</v>
      </c>
      <c r="F42" s="260"/>
      <c r="G42" s="261">
        <f>ROUND(E42*F42,2)</f>
        <v>0</v>
      </c>
      <c r="H42" s="260"/>
      <c r="I42" s="261">
        <f>ROUND(E42*H42,2)</f>
        <v>0</v>
      </c>
      <c r="J42" s="260"/>
      <c r="K42" s="261">
        <f>ROUND(E42*J42,2)</f>
        <v>0</v>
      </c>
      <c r="L42" s="261">
        <v>21</v>
      </c>
      <c r="M42" s="261">
        <f>G42*(1+L42/100)</f>
        <v>0</v>
      </c>
      <c r="N42" s="259">
        <v>0</v>
      </c>
      <c r="O42" s="259">
        <f>ROUND(E42*N42,2)</f>
        <v>0</v>
      </c>
      <c r="P42" s="259">
        <v>0</v>
      </c>
      <c r="Q42" s="259">
        <f>ROUND(E42*P42,2)</f>
        <v>0</v>
      </c>
      <c r="R42" s="261"/>
      <c r="S42" s="261" t="s">
        <v>267</v>
      </c>
      <c r="T42" s="262" t="s">
        <v>206</v>
      </c>
      <c r="U42" s="223">
        <v>0</v>
      </c>
      <c r="V42" s="223">
        <f>ROUND(E42*U42,2)</f>
        <v>0</v>
      </c>
      <c r="W42" s="223"/>
      <c r="X42" s="223" t="s">
        <v>223</v>
      </c>
      <c r="Y42" s="223" t="s">
        <v>208</v>
      </c>
      <c r="Z42" s="212"/>
      <c r="AA42" s="212"/>
      <c r="AB42" s="212"/>
      <c r="AC42" s="212"/>
      <c r="AD42" s="212"/>
      <c r="AE42" s="212"/>
      <c r="AF42" s="212"/>
      <c r="AG42" s="212" t="s">
        <v>799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6">
        <v>30</v>
      </c>
      <c r="B43" s="257" t="s">
        <v>1191</v>
      </c>
      <c r="C43" s="271" t="s">
        <v>1192</v>
      </c>
      <c r="D43" s="258" t="s">
        <v>480</v>
      </c>
      <c r="E43" s="259">
        <v>4</v>
      </c>
      <c r="F43" s="260"/>
      <c r="G43" s="261">
        <f>ROUND(E43*F43,2)</f>
        <v>0</v>
      </c>
      <c r="H43" s="260"/>
      <c r="I43" s="261">
        <f>ROUND(E43*H43,2)</f>
        <v>0</v>
      </c>
      <c r="J43" s="260"/>
      <c r="K43" s="261">
        <f>ROUND(E43*J43,2)</f>
        <v>0</v>
      </c>
      <c r="L43" s="261">
        <v>21</v>
      </c>
      <c r="M43" s="261">
        <f>G43*(1+L43/100)</f>
        <v>0</v>
      </c>
      <c r="N43" s="259">
        <v>0</v>
      </c>
      <c r="O43" s="259">
        <f>ROUND(E43*N43,2)</f>
        <v>0</v>
      </c>
      <c r="P43" s="259">
        <v>0</v>
      </c>
      <c r="Q43" s="259">
        <f>ROUND(E43*P43,2)</f>
        <v>0</v>
      </c>
      <c r="R43" s="261"/>
      <c r="S43" s="261" t="s">
        <v>267</v>
      </c>
      <c r="T43" s="262" t="s">
        <v>206</v>
      </c>
      <c r="U43" s="223">
        <v>0</v>
      </c>
      <c r="V43" s="223">
        <f>ROUND(E43*U43,2)</f>
        <v>0</v>
      </c>
      <c r="W43" s="223"/>
      <c r="X43" s="223" t="s">
        <v>223</v>
      </c>
      <c r="Y43" s="223" t="s">
        <v>208</v>
      </c>
      <c r="Z43" s="212"/>
      <c r="AA43" s="212"/>
      <c r="AB43" s="212"/>
      <c r="AC43" s="212"/>
      <c r="AD43" s="212"/>
      <c r="AE43" s="212"/>
      <c r="AF43" s="212"/>
      <c r="AG43" s="212" t="s">
        <v>799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6">
        <v>31</v>
      </c>
      <c r="B44" s="257" t="s">
        <v>1193</v>
      </c>
      <c r="C44" s="271" t="s">
        <v>1194</v>
      </c>
      <c r="D44" s="258" t="s">
        <v>480</v>
      </c>
      <c r="E44" s="259">
        <v>10</v>
      </c>
      <c r="F44" s="260"/>
      <c r="G44" s="261">
        <f>ROUND(E44*F44,2)</f>
        <v>0</v>
      </c>
      <c r="H44" s="260"/>
      <c r="I44" s="261">
        <f>ROUND(E44*H44,2)</f>
        <v>0</v>
      </c>
      <c r="J44" s="260"/>
      <c r="K44" s="261">
        <f>ROUND(E44*J44,2)</f>
        <v>0</v>
      </c>
      <c r="L44" s="261">
        <v>21</v>
      </c>
      <c r="M44" s="261">
        <f>G44*(1+L44/100)</f>
        <v>0</v>
      </c>
      <c r="N44" s="259">
        <v>0</v>
      </c>
      <c r="O44" s="259">
        <f>ROUND(E44*N44,2)</f>
        <v>0</v>
      </c>
      <c r="P44" s="259">
        <v>0</v>
      </c>
      <c r="Q44" s="259">
        <f>ROUND(E44*P44,2)</f>
        <v>0</v>
      </c>
      <c r="R44" s="261"/>
      <c r="S44" s="261" t="s">
        <v>267</v>
      </c>
      <c r="T44" s="262" t="s">
        <v>206</v>
      </c>
      <c r="U44" s="223">
        <v>0</v>
      </c>
      <c r="V44" s="223">
        <f>ROUND(E44*U44,2)</f>
        <v>0</v>
      </c>
      <c r="W44" s="223"/>
      <c r="X44" s="223" t="s">
        <v>223</v>
      </c>
      <c r="Y44" s="223" t="s">
        <v>208</v>
      </c>
      <c r="Z44" s="212"/>
      <c r="AA44" s="212"/>
      <c r="AB44" s="212"/>
      <c r="AC44" s="212"/>
      <c r="AD44" s="212"/>
      <c r="AE44" s="212"/>
      <c r="AF44" s="212"/>
      <c r="AG44" s="212" t="s">
        <v>799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6">
        <v>32</v>
      </c>
      <c r="B45" s="257" t="s">
        <v>1195</v>
      </c>
      <c r="C45" s="271" t="s">
        <v>1196</v>
      </c>
      <c r="D45" s="258" t="s">
        <v>220</v>
      </c>
      <c r="E45" s="259">
        <v>20</v>
      </c>
      <c r="F45" s="260"/>
      <c r="G45" s="261">
        <f>ROUND(E45*F45,2)</f>
        <v>0</v>
      </c>
      <c r="H45" s="260"/>
      <c r="I45" s="261">
        <f>ROUND(E45*H45,2)</f>
        <v>0</v>
      </c>
      <c r="J45" s="260"/>
      <c r="K45" s="261">
        <f>ROUND(E45*J45,2)</f>
        <v>0</v>
      </c>
      <c r="L45" s="261">
        <v>21</v>
      </c>
      <c r="M45" s="261">
        <f>G45*(1+L45/100)</f>
        <v>0</v>
      </c>
      <c r="N45" s="259">
        <v>0</v>
      </c>
      <c r="O45" s="259">
        <f>ROUND(E45*N45,2)</f>
        <v>0</v>
      </c>
      <c r="P45" s="259">
        <v>0</v>
      </c>
      <c r="Q45" s="259">
        <f>ROUND(E45*P45,2)</f>
        <v>0</v>
      </c>
      <c r="R45" s="261"/>
      <c r="S45" s="261" t="s">
        <v>267</v>
      </c>
      <c r="T45" s="262" t="s">
        <v>206</v>
      </c>
      <c r="U45" s="223">
        <v>0</v>
      </c>
      <c r="V45" s="223">
        <f>ROUND(E45*U45,2)</f>
        <v>0</v>
      </c>
      <c r="W45" s="223"/>
      <c r="X45" s="223" t="s">
        <v>223</v>
      </c>
      <c r="Y45" s="223" t="s">
        <v>208</v>
      </c>
      <c r="Z45" s="212"/>
      <c r="AA45" s="212"/>
      <c r="AB45" s="212"/>
      <c r="AC45" s="212"/>
      <c r="AD45" s="212"/>
      <c r="AE45" s="212"/>
      <c r="AF45" s="212"/>
      <c r="AG45" s="212" t="s">
        <v>799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6">
        <v>33</v>
      </c>
      <c r="B46" s="257" t="s">
        <v>1195</v>
      </c>
      <c r="C46" s="271" t="s">
        <v>1197</v>
      </c>
      <c r="D46" s="258" t="s">
        <v>220</v>
      </c>
      <c r="E46" s="259">
        <v>20</v>
      </c>
      <c r="F46" s="260"/>
      <c r="G46" s="261">
        <f>ROUND(E46*F46,2)</f>
        <v>0</v>
      </c>
      <c r="H46" s="260"/>
      <c r="I46" s="261">
        <f>ROUND(E46*H46,2)</f>
        <v>0</v>
      </c>
      <c r="J46" s="260"/>
      <c r="K46" s="261">
        <f>ROUND(E46*J46,2)</f>
        <v>0</v>
      </c>
      <c r="L46" s="261">
        <v>21</v>
      </c>
      <c r="M46" s="261">
        <f>G46*(1+L46/100)</f>
        <v>0</v>
      </c>
      <c r="N46" s="259">
        <v>0</v>
      </c>
      <c r="O46" s="259">
        <f>ROUND(E46*N46,2)</f>
        <v>0</v>
      </c>
      <c r="P46" s="259">
        <v>0</v>
      </c>
      <c r="Q46" s="259">
        <f>ROUND(E46*P46,2)</f>
        <v>0</v>
      </c>
      <c r="R46" s="261"/>
      <c r="S46" s="261" t="s">
        <v>267</v>
      </c>
      <c r="T46" s="262" t="s">
        <v>206</v>
      </c>
      <c r="U46" s="223">
        <v>0</v>
      </c>
      <c r="V46" s="223">
        <f>ROUND(E46*U46,2)</f>
        <v>0</v>
      </c>
      <c r="W46" s="223"/>
      <c r="X46" s="223" t="s">
        <v>801</v>
      </c>
      <c r="Y46" s="223" t="s">
        <v>208</v>
      </c>
      <c r="Z46" s="212"/>
      <c r="AA46" s="212"/>
      <c r="AB46" s="212"/>
      <c r="AC46" s="212"/>
      <c r="AD46" s="212"/>
      <c r="AE46" s="212"/>
      <c r="AF46" s="212"/>
      <c r="AG46" s="212" t="s">
        <v>952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33.75" outlineLevel="1" x14ac:dyDescent="0.2">
      <c r="A47" s="233">
        <v>34</v>
      </c>
      <c r="B47" s="234" t="s">
        <v>1198</v>
      </c>
      <c r="C47" s="242" t="s">
        <v>1199</v>
      </c>
      <c r="D47" s="235" t="s">
        <v>962</v>
      </c>
      <c r="E47" s="236">
        <v>1</v>
      </c>
      <c r="F47" s="237"/>
      <c r="G47" s="238">
        <f>ROUND(E47*F47,2)</f>
        <v>0</v>
      </c>
      <c r="H47" s="237"/>
      <c r="I47" s="238">
        <f>ROUND(E47*H47,2)</f>
        <v>0</v>
      </c>
      <c r="J47" s="237"/>
      <c r="K47" s="238">
        <f>ROUND(E47*J47,2)</f>
        <v>0</v>
      </c>
      <c r="L47" s="238">
        <v>21</v>
      </c>
      <c r="M47" s="238">
        <f>G47*(1+L47/100)</f>
        <v>0</v>
      </c>
      <c r="N47" s="236">
        <v>0</v>
      </c>
      <c r="O47" s="236">
        <f>ROUND(E47*N47,2)</f>
        <v>0</v>
      </c>
      <c r="P47" s="236">
        <v>0</v>
      </c>
      <c r="Q47" s="236">
        <f>ROUND(E47*P47,2)</f>
        <v>0</v>
      </c>
      <c r="R47" s="238"/>
      <c r="S47" s="238" t="s">
        <v>267</v>
      </c>
      <c r="T47" s="239" t="s">
        <v>206</v>
      </c>
      <c r="U47" s="223">
        <v>0</v>
      </c>
      <c r="V47" s="223">
        <f>ROUND(E47*U47,2)</f>
        <v>0</v>
      </c>
      <c r="W47" s="223"/>
      <c r="X47" s="223" t="s">
        <v>467</v>
      </c>
      <c r="Y47" s="223" t="s">
        <v>208</v>
      </c>
      <c r="Z47" s="212"/>
      <c r="AA47" s="212"/>
      <c r="AB47" s="212"/>
      <c r="AC47" s="212"/>
      <c r="AD47" s="212"/>
      <c r="AE47" s="212"/>
      <c r="AF47" s="212"/>
      <c r="AG47" s="212" t="s">
        <v>795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3" t="s">
        <v>1200</v>
      </c>
      <c r="D48" s="240"/>
      <c r="E48" s="240"/>
      <c r="F48" s="240"/>
      <c r="G48" s="240"/>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211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6" t="s">
        <v>200</v>
      </c>
      <c r="B49" s="227" t="s">
        <v>91</v>
      </c>
      <c r="C49" s="241" t="s">
        <v>92</v>
      </c>
      <c r="D49" s="228"/>
      <c r="E49" s="229"/>
      <c r="F49" s="230"/>
      <c r="G49" s="230">
        <f>SUMIF(AG50:AG57,"&lt;&gt;NOR",G50:G57)</f>
        <v>0</v>
      </c>
      <c r="H49" s="230"/>
      <c r="I49" s="230">
        <f>SUM(I50:I57)</f>
        <v>0</v>
      </c>
      <c r="J49" s="230"/>
      <c r="K49" s="230">
        <f>SUM(K50:K57)</f>
        <v>0</v>
      </c>
      <c r="L49" s="230"/>
      <c r="M49" s="230">
        <f>SUM(M50:M57)</f>
        <v>0</v>
      </c>
      <c r="N49" s="229"/>
      <c r="O49" s="229">
        <f>SUM(O50:O57)</f>
        <v>0</v>
      </c>
      <c r="P49" s="229"/>
      <c r="Q49" s="229">
        <f>SUM(Q50:Q57)</f>
        <v>0</v>
      </c>
      <c r="R49" s="230"/>
      <c r="S49" s="230"/>
      <c r="T49" s="231"/>
      <c r="U49" s="225"/>
      <c r="V49" s="225">
        <f>SUM(V50:V57)</f>
        <v>0</v>
      </c>
      <c r="W49" s="225"/>
      <c r="X49" s="225"/>
      <c r="Y49" s="225"/>
      <c r="AG49" t="s">
        <v>201</v>
      </c>
    </row>
    <row r="50" spans="1:60" ht="33.75" outlineLevel="1" x14ac:dyDescent="0.2">
      <c r="A50" s="233">
        <v>35</v>
      </c>
      <c r="B50" s="234" t="s">
        <v>1201</v>
      </c>
      <c r="C50" s="242" t="s">
        <v>1202</v>
      </c>
      <c r="D50" s="235" t="s">
        <v>480</v>
      </c>
      <c r="E50" s="236">
        <v>1</v>
      </c>
      <c r="F50" s="237"/>
      <c r="G50" s="238">
        <f>ROUND(E50*F50,2)</f>
        <v>0</v>
      </c>
      <c r="H50" s="237"/>
      <c r="I50" s="238">
        <f>ROUND(E50*H50,2)</f>
        <v>0</v>
      </c>
      <c r="J50" s="237"/>
      <c r="K50" s="238">
        <f>ROUND(E50*J50,2)</f>
        <v>0</v>
      </c>
      <c r="L50" s="238">
        <v>21</v>
      </c>
      <c r="M50" s="238">
        <f>G50*(1+L50/100)</f>
        <v>0</v>
      </c>
      <c r="N50" s="236">
        <v>0</v>
      </c>
      <c r="O50" s="236">
        <f>ROUND(E50*N50,2)</f>
        <v>0</v>
      </c>
      <c r="P50" s="236">
        <v>0</v>
      </c>
      <c r="Q50" s="236">
        <f>ROUND(E50*P50,2)</f>
        <v>0</v>
      </c>
      <c r="R50" s="238"/>
      <c r="S50" s="238" t="s">
        <v>267</v>
      </c>
      <c r="T50" s="239" t="s">
        <v>206</v>
      </c>
      <c r="U50" s="223">
        <v>0</v>
      </c>
      <c r="V50" s="223">
        <f>ROUND(E50*U50,2)</f>
        <v>0</v>
      </c>
      <c r="W50" s="223"/>
      <c r="X50" s="223" t="s">
        <v>467</v>
      </c>
      <c r="Y50" s="223" t="s">
        <v>208</v>
      </c>
      <c r="Z50" s="212"/>
      <c r="AA50" s="212"/>
      <c r="AB50" s="212"/>
      <c r="AC50" s="212"/>
      <c r="AD50" s="212"/>
      <c r="AE50" s="212"/>
      <c r="AF50" s="212"/>
      <c r="AG50" s="212" t="s">
        <v>795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2" x14ac:dyDescent="0.2">
      <c r="A51" s="219"/>
      <c r="B51" s="220"/>
      <c r="C51" s="243" t="s">
        <v>1203</v>
      </c>
      <c r="D51" s="240"/>
      <c r="E51" s="240"/>
      <c r="F51" s="240"/>
      <c r="G51" s="240"/>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211</v>
      </c>
      <c r="AH51" s="212"/>
      <c r="AI51" s="212"/>
      <c r="AJ51" s="212"/>
      <c r="AK51" s="212"/>
      <c r="AL51" s="212"/>
      <c r="AM51" s="212"/>
      <c r="AN51" s="212"/>
      <c r="AO51" s="212"/>
      <c r="AP51" s="212"/>
      <c r="AQ51" s="212"/>
      <c r="AR51" s="212"/>
      <c r="AS51" s="212"/>
      <c r="AT51" s="212"/>
      <c r="AU51" s="212"/>
      <c r="AV51" s="212"/>
      <c r="AW51" s="212"/>
      <c r="AX51" s="212"/>
      <c r="AY51" s="212"/>
      <c r="AZ51" s="212"/>
      <c r="BA51" s="253" t="str">
        <f>C51</f>
        <v>hmotnost 170 kg; podstavné dlouhé izolační bloky; montážní příslušenství; transport jednotky na střechu za použití jeřábové a manipulační techniky;</v>
      </c>
      <c r="BB51" s="212"/>
      <c r="BC51" s="212"/>
      <c r="BD51" s="212"/>
      <c r="BE51" s="212"/>
      <c r="BF51" s="212"/>
      <c r="BG51" s="212"/>
      <c r="BH51" s="212"/>
    </row>
    <row r="52" spans="1:60" ht="33.75" outlineLevel="1" x14ac:dyDescent="0.2">
      <c r="A52" s="233">
        <v>36</v>
      </c>
      <c r="B52" s="234" t="s">
        <v>1204</v>
      </c>
      <c r="C52" s="242" t="s">
        <v>1205</v>
      </c>
      <c r="D52" s="235" t="s">
        <v>480</v>
      </c>
      <c r="E52" s="236">
        <v>3</v>
      </c>
      <c r="F52" s="237"/>
      <c r="G52" s="238">
        <f>ROUND(E52*F52,2)</f>
        <v>0</v>
      </c>
      <c r="H52" s="237"/>
      <c r="I52" s="238">
        <f>ROUND(E52*H52,2)</f>
        <v>0</v>
      </c>
      <c r="J52" s="237"/>
      <c r="K52" s="238">
        <f>ROUND(E52*J52,2)</f>
        <v>0</v>
      </c>
      <c r="L52" s="238">
        <v>21</v>
      </c>
      <c r="M52" s="238">
        <f>G52*(1+L52/100)</f>
        <v>0</v>
      </c>
      <c r="N52" s="236">
        <v>0</v>
      </c>
      <c r="O52" s="236">
        <f>ROUND(E52*N52,2)</f>
        <v>0</v>
      </c>
      <c r="P52" s="236">
        <v>0</v>
      </c>
      <c r="Q52" s="236">
        <f>ROUND(E52*P52,2)</f>
        <v>0</v>
      </c>
      <c r="R52" s="238"/>
      <c r="S52" s="238" t="s">
        <v>267</v>
      </c>
      <c r="T52" s="239" t="s">
        <v>206</v>
      </c>
      <c r="U52" s="223">
        <v>0</v>
      </c>
      <c r="V52" s="223">
        <f>ROUND(E52*U52,2)</f>
        <v>0</v>
      </c>
      <c r="W52" s="223"/>
      <c r="X52" s="223" t="s">
        <v>223</v>
      </c>
      <c r="Y52" s="223" t="s">
        <v>208</v>
      </c>
      <c r="Z52" s="212"/>
      <c r="AA52" s="212"/>
      <c r="AB52" s="212"/>
      <c r="AC52" s="212"/>
      <c r="AD52" s="212"/>
      <c r="AE52" s="212"/>
      <c r="AF52" s="212"/>
      <c r="AG52" s="212" t="s">
        <v>799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3" t="s">
        <v>1206</v>
      </c>
      <c r="D53" s="240"/>
      <c r="E53" s="240"/>
      <c r="F53" s="240"/>
      <c r="G53" s="240"/>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211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33.75" outlineLevel="1" x14ac:dyDescent="0.2">
      <c r="A54" s="233">
        <v>37</v>
      </c>
      <c r="B54" s="234" t="s">
        <v>1207</v>
      </c>
      <c r="C54" s="242" t="s">
        <v>1208</v>
      </c>
      <c r="D54" s="235" t="s">
        <v>1155</v>
      </c>
      <c r="E54" s="236">
        <v>14</v>
      </c>
      <c r="F54" s="237"/>
      <c r="G54" s="238">
        <f>ROUND(E54*F54,2)</f>
        <v>0</v>
      </c>
      <c r="H54" s="237"/>
      <c r="I54" s="238">
        <f>ROUND(E54*H54,2)</f>
        <v>0</v>
      </c>
      <c r="J54" s="237"/>
      <c r="K54" s="238">
        <f>ROUND(E54*J54,2)</f>
        <v>0</v>
      </c>
      <c r="L54" s="238">
        <v>21</v>
      </c>
      <c r="M54" s="238">
        <f>G54*(1+L54/100)</f>
        <v>0</v>
      </c>
      <c r="N54" s="236">
        <v>0</v>
      </c>
      <c r="O54" s="236">
        <f>ROUND(E54*N54,2)</f>
        <v>0</v>
      </c>
      <c r="P54" s="236">
        <v>0</v>
      </c>
      <c r="Q54" s="236">
        <f>ROUND(E54*P54,2)</f>
        <v>0</v>
      </c>
      <c r="R54" s="238"/>
      <c r="S54" s="238" t="s">
        <v>267</v>
      </c>
      <c r="T54" s="239" t="s">
        <v>206</v>
      </c>
      <c r="U54" s="223">
        <v>0</v>
      </c>
      <c r="V54" s="223">
        <f>ROUND(E54*U54,2)</f>
        <v>0</v>
      </c>
      <c r="W54" s="223"/>
      <c r="X54" s="223" t="s">
        <v>467</v>
      </c>
      <c r="Y54" s="223" t="s">
        <v>208</v>
      </c>
      <c r="Z54" s="212"/>
      <c r="AA54" s="212"/>
      <c r="AB54" s="212"/>
      <c r="AC54" s="212"/>
      <c r="AD54" s="212"/>
      <c r="AE54" s="212"/>
      <c r="AF54" s="212"/>
      <c r="AG54" s="212" t="s">
        <v>795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19"/>
      <c r="B55" s="220"/>
      <c r="C55" s="243" t="s">
        <v>1209</v>
      </c>
      <c r="D55" s="240"/>
      <c r="E55" s="240"/>
      <c r="F55" s="240"/>
      <c r="G55" s="240"/>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53" t="str">
        <f>C55</f>
        <v>venkovním prostředí s ochranou proti povětrnostním vlivům, UV záření a živočichům; označení zařízení; označení ve venkovním prostoru způsobem odolným vůči povětrnostním vlivům; montážní příslušenství;</v>
      </c>
      <c r="BB55" s="212"/>
      <c r="BC55" s="212"/>
      <c r="BD55" s="212"/>
      <c r="BE55" s="212"/>
      <c r="BF55" s="212"/>
      <c r="BG55" s="212"/>
      <c r="BH55" s="212"/>
    </row>
    <row r="56" spans="1:60" outlineLevel="1" x14ac:dyDescent="0.2">
      <c r="A56" s="256">
        <v>38</v>
      </c>
      <c r="B56" s="257" t="s">
        <v>1210</v>
      </c>
      <c r="C56" s="271" t="s">
        <v>1211</v>
      </c>
      <c r="D56" s="258" t="s">
        <v>480</v>
      </c>
      <c r="E56" s="259">
        <v>3</v>
      </c>
      <c r="F56" s="260"/>
      <c r="G56" s="261">
        <f>ROUND(E56*F56,2)</f>
        <v>0</v>
      </c>
      <c r="H56" s="260"/>
      <c r="I56" s="261">
        <f>ROUND(E56*H56,2)</f>
        <v>0</v>
      </c>
      <c r="J56" s="260"/>
      <c r="K56" s="261">
        <f>ROUND(E56*J56,2)</f>
        <v>0</v>
      </c>
      <c r="L56" s="261">
        <v>21</v>
      </c>
      <c r="M56" s="261">
        <f>G56*(1+L56/100)</f>
        <v>0</v>
      </c>
      <c r="N56" s="259">
        <v>0</v>
      </c>
      <c r="O56" s="259">
        <f>ROUND(E56*N56,2)</f>
        <v>0</v>
      </c>
      <c r="P56" s="259">
        <v>0</v>
      </c>
      <c r="Q56" s="259">
        <f>ROUND(E56*P56,2)</f>
        <v>0</v>
      </c>
      <c r="R56" s="261"/>
      <c r="S56" s="261" t="s">
        <v>267</v>
      </c>
      <c r="T56" s="262" t="s">
        <v>206</v>
      </c>
      <c r="U56" s="223">
        <v>0</v>
      </c>
      <c r="V56" s="223">
        <f>ROUND(E56*U56,2)</f>
        <v>0</v>
      </c>
      <c r="W56" s="223"/>
      <c r="X56" s="223" t="s">
        <v>223</v>
      </c>
      <c r="Y56" s="223" t="s">
        <v>208</v>
      </c>
      <c r="Z56" s="212"/>
      <c r="AA56" s="212"/>
      <c r="AB56" s="212"/>
      <c r="AC56" s="212"/>
      <c r="AD56" s="212"/>
      <c r="AE56" s="212"/>
      <c r="AF56" s="212"/>
      <c r="AG56" s="212" t="s">
        <v>799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6">
        <v>39</v>
      </c>
      <c r="B57" s="257" t="s">
        <v>1212</v>
      </c>
      <c r="C57" s="271" t="s">
        <v>1213</v>
      </c>
      <c r="D57" s="258" t="s">
        <v>962</v>
      </c>
      <c r="E57" s="259">
        <v>1</v>
      </c>
      <c r="F57" s="260"/>
      <c r="G57" s="261">
        <f>ROUND(E57*F57,2)</f>
        <v>0</v>
      </c>
      <c r="H57" s="260"/>
      <c r="I57" s="261">
        <f>ROUND(E57*H57,2)</f>
        <v>0</v>
      </c>
      <c r="J57" s="260"/>
      <c r="K57" s="261">
        <f>ROUND(E57*J57,2)</f>
        <v>0</v>
      </c>
      <c r="L57" s="261">
        <v>21</v>
      </c>
      <c r="M57" s="261">
        <f>G57*(1+L57/100)</f>
        <v>0</v>
      </c>
      <c r="N57" s="259">
        <v>0</v>
      </c>
      <c r="O57" s="259">
        <f>ROUND(E57*N57,2)</f>
        <v>0</v>
      </c>
      <c r="P57" s="259">
        <v>0</v>
      </c>
      <c r="Q57" s="259">
        <f>ROUND(E57*P57,2)</f>
        <v>0</v>
      </c>
      <c r="R57" s="261"/>
      <c r="S57" s="261" t="s">
        <v>267</v>
      </c>
      <c r="T57" s="262" t="s">
        <v>206</v>
      </c>
      <c r="U57" s="223">
        <v>0</v>
      </c>
      <c r="V57" s="223">
        <f>ROUND(E57*U57,2)</f>
        <v>0</v>
      </c>
      <c r="W57" s="223"/>
      <c r="X57" s="223" t="s">
        <v>467</v>
      </c>
      <c r="Y57" s="223" t="s">
        <v>208</v>
      </c>
      <c r="Z57" s="212"/>
      <c r="AA57" s="212"/>
      <c r="AB57" s="212"/>
      <c r="AC57" s="212"/>
      <c r="AD57" s="212"/>
      <c r="AE57" s="212"/>
      <c r="AF57" s="212"/>
      <c r="AG57" s="212" t="s">
        <v>795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26" t="s">
        <v>200</v>
      </c>
      <c r="B58" s="227" t="s">
        <v>93</v>
      </c>
      <c r="C58" s="241" t="s">
        <v>94</v>
      </c>
      <c r="D58" s="228"/>
      <c r="E58" s="229"/>
      <c r="F58" s="230"/>
      <c r="G58" s="230">
        <f>SUMIF(AG59:AG68,"&lt;&gt;NOR",G59:G68)</f>
        <v>0</v>
      </c>
      <c r="H58" s="230"/>
      <c r="I58" s="230">
        <f>SUM(I59:I68)</f>
        <v>0</v>
      </c>
      <c r="J58" s="230"/>
      <c r="K58" s="230">
        <f>SUM(K59:K68)</f>
        <v>0</v>
      </c>
      <c r="L58" s="230"/>
      <c r="M58" s="230">
        <f>SUM(M59:M68)</f>
        <v>0</v>
      </c>
      <c r="N58" s="229"/>
      <c r="O58" s="229">
        <f>SUM(O59:O68)</f>
        <v>0</v>
      </c>
      <c r="P58" s="229"/>
      <c r="Q58" s="229">
        <f>SUM(Q59:Q68)</f>
        <v>0</v>
      </c>
      <c r="R58" s="230"/>
      <c r="S58" s="230"/>
      <c r="T58" s="231"/>
      <c r="U58" s="225"/>
      <c r="V58" s="225">
        <f>SUM(V59:V68)</f>
        <v>0</v>
      </c>
      <c r="W58" s="225"/>
      <c r="X58" s="225"/>
      <c r="Y58" s="225"/>
      <c r="AG58" t="s">
        <v>201</v>
      </c>
    </row>
    <row r="59" spans="1:60" outlineLevel="1" x14ac:dyDescent="0.2">
      <c r="A59" s="256">
        <v>40</v>
      </c>
      <c r="B59" s="257" t="s">
        <v>1214</v>
      </c>
      <c r="C59" s="271" t="s">
        <v>1215</v>
      </c>
      <c r="D59" s="258" t="s">
        <v>480</v>
      </c>
      <c r="E59" s="259">
        <v>1</v>
      </c>
      <c r="F59" s="260"/>
      <c r="G59" s="261">
        <f>ROUND(E59*F59,2)</f>
        <v>0</v>
      </c>
      <c r="H59" s="260"/>
      <c r="I59" s="261">
        <f>ROUND(E59*H59,2)</f>
        <v>0</v>
      </c>
      <c r="J59" s="260"/>
      <c r="K59" s="261">
        <f>ROUND(E59*J59,2)</f>
        <v>0</v>
      </c>
      <c r="L59" s="261">
        <v>21</v>
      </c>
      <c r="M59" s="261">
        <f>G59*(1+L59/100)</f>
        <v>0</v>
      </c>
      <c r="N59" s="259">
        <v>0</v>
      </c>
      <c r="O59" s="259">
        <f>ROUND(E59*N59,2)</f>
        <v>0</v>
      </c>
      <c r="P59" s="259">
        <v>0</v>
      </c>
      <c r="Q59" s="259">
        <f>ROUND(E59*P59,2)</f>
        <v>0</v>
      </c>
      <c r="R59" s="261"/>
      <c r="S59" s="261" t="s">
        <v>267</v>
      </c>
      <c r="T59" s="262" t="s">
        <v>206</v>
      </c>
      <c r="U59" s="223">
        <v>0</v>
      </c>
      <c r="V59" s="223">
        <f>ROUND(E59*U59,2)</f>
        <v>0</v>
      </c>
      <c r="W59" s="223"/>
      <c r="X59" s="223" t="s">
        <v>223</v>
      </c>
      <c r="Y59" s="223" t="s">
        <v>208</v>
      </c>
      <c r="Z59" s="212"/>
      <c r="AA59" s="212"/>
      <c r="AB59" s="212"/>
      <c r="AC59" s="212"/>
      <c r="AD59" s="212"/>
      <c r="AE59" s="212"/>
      <c r="AF59" s="212"/>
      <c r="AG59" s="212" t="s">
        <v>224</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6">
        <v>41</v>
      </c>
      <c r="B60" s="257" t="s">
        <v>1216</v>
      </c>
      <c r="C60" s="271" t="s">
        <v>1217</v>
      </c>
      <c r="D60" s="258" t="s">
        <v>480</v>
      </c>
      <c r="E60" s="259">
        <v>1</v>
      </c>
      <c r="F60" s="260"/>
      <c r="G60" s="261">
        <f>ROUND(E60*F60,2)</f>
        <v>0</v>
      </c>
      <c r="H60" s="260"/>
      <c r="I60" s="261">
        <f>ROUND(E60*H60,2)</f>
        <v>0</v>
      </c>
      <c r="J60" s="260"/>
      <c r="K60" s="261">
        <f>ROUND(E60*J60,2)</f>
        <v>0</v>
      </c>
      <c r="L60" s="261">
        <v>21</v>
      </c>
      <c r="M60" s="261">
        <f>G60*(1+L60/100)</f>
        <v>0</v>
      </c>
      <c r="N60" s="259">
        <v>0</v>
      </c>
      <c r="O60" s="259">
        <f>ROUND(E60*N60,2)</f>
        <v>0</v>
      </c>
      <c r="P60" s="259">
        <v>0</v>
      </c>
      <c r="Q60" s="259">
        <f>ROUND(E60*P60,2)</f>
        <v>0</v>
      </c>
      <c r="R60" s="261"/>
      <c r="S60" s="261" t="s">
        <v>267</v>
      </c>
      <c r="T60" s="262" t="s">
        <v>206</v>
      </c>
      <c r="U60" s="223">
        <v>0</v>
      </c>
      <c r="V60" s="223">
        <f>ROUND(E60*U60,2)</f>
        <v>0</v>
      </c>
      <c r="W60" s="223"/>
      <c r="X60" s="223" t="s">
        <v>223</v>
      </c>
      <c r="Y60" s="223" t="s">
        <v>208</v>
      </c>
      <c r="Z60" s="212"/>
      <c r="AA60" s="212"/>
      <c r="AB60" s="212"/>
      <c r="AC60" s="212"/>
      <c r="AD60" s="212"/>
      <c r="AE60" s="212"/>
      <c r="AF60" s="212"/>
      <c r="AG60" s="212" t="s">
        <v>224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6">
        <v>42</v>
      </c>
      <c r="B61" s="257" t="s">
        <v>1218</v>
      </c>
      <c r="C61" s="271" t="s">
        <v>1219</v>
      </c>
      <c r="D61" s="258" t="s">
        <v>480</v>
      </c>
      <c r="E61" s="259">
        <v>1</v>
      </c>
      <c r="F61" s="260"/>
      <c r="G61" s="261">
        <f>ROUND(E61*F61,2)</f>
        <v>0</v>
      </c>
      <c r="H61" s="260"/>
      <c r="I61" s="261">
        <f>ROUND(E61*H61,2)</f>
        <v>0</v>
      </c>
      <c r="J61" s="260"/>
      <c r="K61" s="261">
        <f>ROUND(E61*J61,2)</f>
        <v>0</v>
      </c>
      <c r="L61" s="261">
        <v>21</v>
      </c>
      <c r="M61" s="261">
        <f>G61*(1+L61/100)</f>
        <v>0</v>
      </c>
      <c r="N61" s="259">
        <v>0</v>
      </c>
      <c r="O61" s="259">
        <f>ROUND(E61*N61,2)</f>
        <v>0</v>
      </c>
      <c r="P61" s="259">
        <v>0</v>
      </c>
      <c r="Q61" s="259">
        <f>ROUND(E61*P61,2)</f>
        <v>0</v>
      </c>
      <c r="R61" s="261"/>
      <c r="S61" s="261" t="s">
        <v>267</v>
      </c>
      <c r="T61" s="262" t="s">
        <v>206</v>
      </c>
      <c r="U61" s="223">
        <v>0</v>
      </c>
      <c r="V61" s="223">
        <f>ROUND(E61*U61,2)</f>
        <v>0</v>
      </c>
      <c r="W61" s="223"/>
      <c r="X61" s="223" t="s">
        <v>223</v>
      </c>
      <c r="Y61" s="223" t="s">
        <v>208</v>
      </c>
      <c r="Z61" s="212"/>
      <c r="AA61" s="212"/>
      <c r="AB61" s="212"/>
      <c r="AC61" s="212"/>
      <c r="AD61" s="212"/>
      <c r="AE61" s="212"/>
      <c r="AF61" s="212"/>
      <c r="AG61" s="212" t="s">
        <v>224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6">
        <v>43</v>
      </c>
      <c r="B62" s="257" t="s">
        <v>1220</v>
      </c>
      <c r="C62" s="271" t="s">
        <v>1221</v>
      </c>
      <c r="D62" s="258" t="s">
        <v>480</v>
      </c>
      <c r="E62" s="259">
        <v>1</v>
      </c>
      <c r="F62" s="260"/>
      <c r="G62" s="261">
        <f>ROUND(E62*F62,2)</f>
        <v>0</v>
      </c>
      <c r="H62" s="260"/>
      <c r="I62" s="261">
        <f>ROUND(E62*H62,2)</f>
        <v>0</v>
      </c>
      <c r="J62" s="260"/>
      <c r="K62" s="261">
        <f>ROUND(E62*J62,2)</f>
        <v>0</v>
      </c>
      <c r="L62" s="261">
        <v>21</v>
      </c>
      <c r="M62" s="261">
        <f>G62*(1+L62/100)</f>
        <v>0</v>
      </c>
      <c r="N62" s="259">
        <v>0</v>
      </c>
      <c r="O62" s="259">
        <f>ROUND(E62*N62,2)</f>
        <v>0</v>
      </c>
      <c r="P62" s="259">
        <v>0</v>
      </c>
      <c r="Q62" s="259">
        <f>ROUND(E62*P62,2)</f>
        <v>0</v>
      </c>
      <c r="R62" s="261"/>
      <c r="S62" s="261" t="s">
        <v>267</v>
      </c>
      <c r="T62" s="262" t="s">
        <v>206</v>
      </c>
      <c r="U62" s="223">
        <v>0</v>
      </c>
      <c r="V62" s="223">
        <f>ROUND(E62*U62,2)</f>
        <v>0</v>
      </c>
      <c r="W62" s="223"/>
      <c r="X62" s="223" t="s">
        <v>223</v>
      </c>
      <c r="Y62" s="223" t="s">
        <v>208</v>
      </c>
      <c r="Z62" s="212"/>
      <c r="AA62" s="212"/>
      <c r="AB62" s="212"/>
      <c r="AC62" s="212"/>
      <c r="AD62" s="212"/>
      <c r="AE62" s="212"/>
      <c r="AF62" s="212"/>
      <c r="AG62" s="212" t="s">
        <v>224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6">
        <v>44</v>
      </c>
      <c r="B63" s="257" t="s">
        <v>1222</v>
      </c>
      <c r="C63" s="271" t="s">
        <v>1223</v>
      </c>
      <c r="D63" s="258" t="s">
        <v>480</v>
      </c>
      <c r="E63" s="259">
        <v>1</v>
      </c>
      <c r="F63" s="260"/>
      <c r="G63" s="261">
        <f>ROUND(E63*F63,2)</f>
        <v>0</v>
      </c>
      <c r="H63" s="260"/>
      <c r="I63" s="261">
        <f>ROUND(E63*H63,2)</f>
        <v>0</v>
      </c>
      <c r="J63" s="260"/>
      <c r="K63" s="261">
        <f>ROUND(E63*J63,2)</f>
        <v>0</v>
      </c>
      <c r="L63" s="261">
        <v>21</v>
      </c>
      <c r="M63" s="261">
        <f>G63*(1+L63/100)</f>
        <v>0</v>
      </c>
      <c r="N63" s="259">
        <v>0</v>
      </c>
      <c r="O63" s="259">
        <f>ROUND(E63*N63,2)</f>
        <v>0</v>
      </c>
      <c r="P63" s="259">
        <v>0</v>
      </c>
      <c r="Q63" s="259">
        <f>ROUND(E63*P63,2)</f>
        <v>0</v>
      </c>
      <c r="R63" s="261"/>
      <c r="S63" s="261" t="s">
        <v>267</v>
      </c>
      <c r="T63" s="262" t="s">
        <v>206</v>
      </c>
      <c r="U63" s="223">
        <v>0</v>
      </c>
      <c r="V63" s="223">
        <f>ROUND(E63*U63,2)</f>
        <v>0</v>
      </c>
      <c r="W63" s="223"/>
      <c r="X63" s="223" t="s">
        <v>223</v>
      </c>
      <c r="Y63" s="223" t="s">
        <v>208</v>
      </c>
      <c r="Z63" s="212"/>
      <c r="AA63" s="212"/>
      <c r="AB63" s="212"/>
      <c r="AC63" s="212"/>
      <c r="AD63" s="212"/>
      <c r="AE63" s="212"/>
      <c r="AF63" s="212"/>
      <c r="AG63" s="212" t="s">
        <v>224</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6">
        <v>45</v>
      </c>
      <c r="B64" s="257" t="s">
        <v>1224</v>
      </c>
      <c r="C64" s="271" t="s">
        <v>1225</v>
      </c>
      <c r="D64" s="258" t="s">
        <v>480</v>
      </c>
      <c r="E64" s="259">
        <v>1</v>
      </c>
      <c r="F64" s="260"/>
      <c r="G64" s="261">
        <f>ROUND(E64*F64,2)</f>
        <v>0</v>
      </c>
      <c r="H64" s="260"/>
      <c r="I64" s="261">
        <f>ROUND(E64*H64,2)</f>
        <v>0</v>
      </c>
      <c r="J64" s="260"/>
      <c r="K64" s="261">
        <f>ROUND(E64*J64,2)</f>
        <v>0</v>
      </c>
      <c r="L64" s="261">
        <v>21</v>
      </c>
      <c r="M64" s="261">
        <f>G64*(1+L64/100)</f>
        <v>0</v>
      </c>
      <c r="N64" s="259">
        <v>0</v>
      </c>
      <c r="O64" s="259">
        <f>ROUND(E64*N64,2)</f>
        <v>0</v>
      </c>
      <c r="P64" s="259">
        <v>0</v>
      </c>
      <c r="Q64" s="259">
        <f>ROUND(E64*P64,2)</f>
        <v>0</v>
      </c>
      <c r="R64" s="261"/>
      <c r="S64" s="261" t="s">
        <v>267</v>
      </c>
      <c r="T64" s="262" t="s">
        <v>206</v>
      </c>
      <c r="U64" s="223">
        <v>0</v>
      </c>
      <c r="V64" s="223">
        <f>ROUND(E64*U64,2)</f>
        <v>0</v>
      </c>
      <c r="W64" s="223"/>
      <c r="X64" s="223" t="s">
        <v>223</v>
      </c>
      <c r="Y64" s="223" t="s">
        <v>208</v>
      </c>
      <c r="Z64" s="212"/>
      <c r="AA64" s="212"/>
      <c r="AB64" s="212"/>
      <c r="AC64" s="212"/>
      <c r="AD64" s="212"/>
      <c r="AE64" s="212"/>
      <c r="AF64" s="212"/>
      <c r="AG64" s="212" t="s">
        <v>224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3.75" outlineLevel="1" x14ac:dyDescent="0.2">
      <c r="A65" s="233">
        <v>46</v>
      </c>
      <c r="B65" s="234" t="s">
        <v>1226</v>
      </c>
      <c r="C65" s="242" t="s">
        <v>1227</v>
      </c>
      <c r="D65" s="235" t="s">
        <v>480</v>
      </c>
      <c r="E65" s="236">
        <v>1</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c r="S65" s="238" t="s">
        <v>267</v>
      </c>
      <c r="T65" s="239" t="s">
        <v>206</v>
      </c>
      <c r="U65" s="223">
        <v>0</v>
      </c>
      <c r="V65" s="223">
        <f>ROUND(E65*U65,2)</f>
        <v>0</v>
      </c>
      <c r="W65" s="223"/>
      <c r="X65" s="223" t="s">
        <v>223</v>
      </c>
      <c r="Y65" s="223" t="s">
        <v>208</v>
      </c>
      <c r="Z65" s="212"/>
      <c r="AA65" s="212"/>
      <c r="AB65" s="212"/>
      <c r="AC65" s="212"/>
      <c r="AD65" s="212"/>
      <c r="AE65" s="212"/>
      <c r="AF65" s="212"/>
      <c r="AG65" s="212" t="s">
        <v>224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3" t="s">
        <v>1228</v>
      </c>
      <c r="D66" s="240"/>
      <c r="E66" s="240"/>
      <c r="F66" s="240"/>
      <c r="G66" s="240"/>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211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6">
        <v>47</v>
      </c>
      <c r="B67" s="257" t="s">
        <v>1229</v>
      </c>
      <c r="C67" s="271" t="s">
        <v>1230</v>
      </c>
      <c r="D67" s="258" t="s">
        <v>480</v>
      </c>
      <c r="E67" s="259">
        <v>1</v>
      </c>
      <c r="F67" s="260"/>
      <c r="G67" s="261">
        <f>ROUND(E67*F67,2)</f>
        <v>0</v>
      </c>
      <c r="H67" s="260"/>
      <c r="I67" s="261">
        <f>ROUND(E67*H67,2)</f>
        <v>0</v>
      </c>
      <c r="J67" s="260"/>
      <c r="K67" s="261">
        <f>ROUND(E67*J67,2)</f>
        <v>0</v>
      </c>
      <c r="L67" s="261">
        <v>21</v>
      </c>
      <c r="M67" s="261">
        <f>G67*(1+L67/100)</f>
        <v>0</v>
      </c>
      <c r="N67" s="259">
        <v>0</v>
      </c>
      <c r="O67" s="259">
        <f>ROUND(E67*N67,2)</f>
        <v>0</v>
      </c>
      <c r="P67" s="259">
        <v>0</v>
      </c>
      <c r="Q67" s="259">
        <f>ROUND(E67*P67,2)</f>
        <v>0</v>
      </c>
      <c r="R67" s="261"/>
      <c r="S67" s="261" t="s">
        <v>267</v>
      </c>
      <c r="T67" s="262" t="s">
        <v>206</v>
      </c>
      <c r="U67" s="223">
        <v>0</v>
      </c>
      <c r="V67" s="223">
        <f>ROUND(E67*U67,2)</f>
        <v>0</v>
      </c>
      <c r="W67" s="223"/>
      <c r="X67" s="223" t="s">
        <v>223</v>
      </c>
      <c r="Y67" s="223" t="s">
        <v>208</v>
      </c>
      <c r="Z67" s="212"/>
      <c r="AA67" s="212"/>
      <c r="AB67" s="212"/>
      <c r="AC67" s="212"/>
      <c r="AD67" s="212"/>
      <c r="AE67" s="212"/>
      <c r="AF67" s="212"/>
      <c r="AG67" s="212" t="s">
        <v>224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3">
        <v>48</v>
      </c>
      <c r="B68" s="234" t="s">
        <v>1231</v>
      </c>
      <c r="C68" s="242" t="s">
        <v>1232</v>
      </c>
      <c r="D68" s="235" t="s">
        <v>480</v>
      </c>
      <c r="E68" s="236">
        <v>1</v>
      </c>
      <c r="F68" s="237"/>
      <c r="G68" s="238">
        <f>ROUND(E68*F68,2)</f>
        <v>0</v>
      </c>
      <c r="H68" s="237"/>
      <c r="I68" s="238">
        <f>ROUND(E68*H68,2)</f>
        <v>0</v>
      </c>
      <c r="J68" s="237"/>
      <c r="K68" s="238">
        <f>ROUND(E68*J68,2)</f>
        <v>0</v>
      </c>
      <c r="L68" s="238">
        <v>21</v>
      </c>
      <c r="M68" s="238">
        <f>G68*(1+L68/100)</f>
        <v>0</v>
      </c>
      <c r="N68" s="236">
        <v>0</v>
      </c>
      <c r="O68" s="236">
        <f>ROUND(E68*N68,2)</f>
        <v>0</v>
      </c>
      <c r="P68" s="236">
        <v>0</v>
      </c>
      <c r="Q68" s="236">
        <f>ROUND(E68*P68,2)</f>
        <v>0</v>
      </c>
      <c r="R68" s="238"/>
      <c r="S68" s="238" t="s">
        <v>267</v>
      </c>
      <c r="T68" s="239" t="s">
        <v>206</v>
      </c>
      <c r="U68" s="223">
        <v>0</v>
      </c>
      <c r="V68" s="223">
        <f>ROUND(E68*U68,2)</f>
        <v>0</v>
      </c>
      <c r="W68" s="223"/>
      <c r="X68" s="223" t="s">
        <v>223</v>
      </c>
      <c r="Y68" s="223" t="s">
        <v>208</v>
      </c>
      <c r="Z68" s="212"/>
      <c r="AA68" s="212"/>
      <c r="AB68" s="212"/>
      <c r="AC68" s="212"/>
      <c r="AD68" s="212"/>
      <c r="AE68" s="212"/>
      <c r="AF68" s="212"/>
      <c r="AG68" s="212" t="s">
        <v>224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3"/>
      <c r="B69" s="4"/>
      <c r="C69" s="244"/>
      <c r="D69" s="6"/>
      <c r="E69" s="3"/>
      <c r="F69" s="3"/>
      <c r="G69" s="3"/>
      <c r="H69" s="3"/>
      <c r="I69" s="3"/>
      <c r="J69" s="3"/>
      <c r="K69" s="3"/>
      <c r="L69" s="3"/>
      <c r="M69" s="3"/>
      <c r="N69" s="3"/>
      <c r="O69" s="3"/>
      <c r="P69" s="3"/>
      <c r="Q69" s="3"/>
      <c r="R69" s="3"/>
      <c r="S69" s="3"/>
      <c r="T69" s="3"/>
      <c r="U69" s="3"/>
      <c r="V69" s="3"/>
      <c r="W69" s="3"/>
      <c r="X69" s="3"/>
      <c r="Y69" s="3"/>
      <c r="AE69">
        <v>12</v>
      </c>
      <c r="AF69">
        <v>21</v>
      </c>
      <c r="AG69" t="s">
        <v>186</v>
      </c>
    </row>
    <row r="70" spans="1:60" x14ac:dyDescent="0.2">
      <c r="A70" s="215"/>
      <c r="B70" s="216" t="s">
        <v>29</v>
      </c>
      <c r="C70" s="245"/>
      <c r="D70" s="217"/>
      <c r="E70" s="218"/>
      <c r="F70" s="218"/>
      <c r="G70" s="232">
        <f>G8+G49+G58</f>
        <v>0</v>
      </c>
      <c r="H70" s="3"/>
      <c r="I70" s="3"/>
      <c r="J70" s="3"/>
      <c r="K70" s="3"/>
      <c r="L70" s="3"/>
      <c r="M70" s="3"/>
      <c r="N70" s="3"/>
      <c r="O70" s="3"/>
      <c r="P70" s="3"/>
      <c r="Q70" s="3"/>
      <c r="R70" s="3"/>
      <c r="S70" s="3"/>
      <c r="T70" s="3"/>
      <c r="U70" s="3"/>
      <c r="V70" s="3"/>
      <c r="W70" s="3"/>
      <c r="X70" s="3"/>
      <c r="Y70" s="3"/>
      <c r="AE70">
        <f>SUMIF(L7:L68,AE69,G7:G68)</f>
        <v>0</v>
      </c>
      <c r="AF70">
        <f>SUMIF(L7:L68,AF69,G7:G68)</f>
        <v>0</v>
      </c>
      <c r="AG70" t="s">
        <v>215</v>
      </c>
    </row>
    <row r="71" spans="1:60" x14ac:dyDescent="0.2">
      <c r="C71" s="246"/>
      <c r="D71" s="10"/>
      <c r="AG71" t="s">
        <v>216</v>
      </c>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R1rso9844Dy3DDWmxTxD3jlM7y2VrUCjXSgnE8KC8sS3sD++I/XS1QbeqqcADqqKa8E+qUG6S+S/8PqQXLRDQ==" saltValue="87sJecLoJMT2g3BMnoLAxQ==" spinCount="100000" sheet="1" formatRows="0"/>
  <mergeCells count="14">
    <mergeCell ref="C55:G55"/>
    <mergeCell ref="C66:G66"/>
    <mergeCell ref="C17:G17"/>
    <mergeCell ref="C19:G19"/>
    <mergeCell ref="C39:G39"/>
    <mergeCell ref="C48:G48"/>
    <mergeCell ref="C51:G51"/>
    <mergeCell ref="C53:G53"/>
    <mergeCell ref="A1:G1"/>
    <mergeCell ref="C2:G2"/>
    <mergeCell ref="C3:G3"/>
    <mergeCell ref="C4:G4"/>
    <mergeCell ref="C13:G13"/>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D6FE-6523-45E8-BA84-4DC34AED6E1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217</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49</v>
      </c>
      <c r="C3" s="201" t="s">
        <v>50</v>
      </c>
      <c r="D3" s="199"/>
      <c r="E3" s="199"/>
      <c r="F3" s="199"/>
      <c r="G3" s="200"/>
      <c r="AC3" s="176" t="s">
        <v>173</v>
      </c>
      <c r="AG3" t="s">
        <v>176</v>
      </c>
    </row>
    <row r="4" spans="1:60" ht="24.95" customHeight="1" x14ac:dyDescent="0.2">
      <c r="A4" s="202" t="s">
        <v>9</v>
      </c>
      <c r="B4" s="203" t="s">
        <v>63</v>
      </c>
      <c r="C4" s="204" t="s">
        <v>64</v>
      </c>
      <c r="D4" s="205"/>
      <c r="E4" s="205"/>
      <c r="F4" s="205"/>
      <c r="G4" s="206"/>
      <c r="AG4" t="s">
        <v>177</v>
      </c>
    </row>
    <row r="5" spans="1:60" x14ac:dyDescent="0.2">
      <c r="D5" s="10"/>
    </row>
    <row r="6" spans="1:60" ht="38.25" x14ac:dyDescent="0.2">
      <c r="A6" s="208" t="s">
        <v>178</v>
      </c>
      <c r="B6" s="210" t="s">
        <v>179</v>
      </c>
      <c r="C6" s="210" t="s">
        <v>180</v>
      </c>
      <c r="D6" s="209" t="s">
        <v>181</v>
      </c>
      <c r="E6" s="208" t="s">
        <v>182</v>
      </c>
      <c r="F6" s="207" t="s">
        <v>183</v>
      </c>
      <c r="G6" s="208" t="s">
        <v>29</v>
      </c>
      <c r="H6" s="211" t="s">
        <v>30</v>
      </c>
      <c r="I6" s="211" t="s">
        <v>184</v>
      </c>
      <c r="J6" s="211" t="s">
        <v>31</v>
      </c>
      <c r="K6" s="211" t="s">
        <v>185</v>
      </c>
      <c r="L6" s="211" t="s">
        <v>186</v>
      </c>
      <c r="M6" s="211" t="s">
        <v>187</v>
      </c>
      <c r="N6" s="211" t="s">
        <v>188</v>
      </c>
      <c r="O6" s="211" t="s">
        <v>189</v>
      </c>
      <c r="P6" s="211" t="s">
        <v>190</v>
      </c>
      <c r="Q6" s="211" t="s">
        <v>191</v>
      </c>
      <c r="R6" s="211" t="s">
        <v>192</v>
      </c>
      <c r="S6" s="211" t="s">
        <v>193</v>
      </c>
      <c r="T6" s="211" t="s">
        <v>194</v>
      </c>
      <c r="U6" s="211" t="s">
        <v>195</v>
      </c>
      <c r="V6" s="211" t="s">
        <v>196</v>
      </c>
      <c r="W6" s="211" t="s">
        <v>197</v>
      </c>
      <c r="X6" s="211" t="s">
        <v>198</v>
      </c>
      <c r="Y6" s="211" t="s">
        <v>199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200</v>
      </c>
      <c r="B8" s="227" t="s">
        <v>152</v>
      </c>
      <c r="C8" s="241" t="s">
        <v>153</v>
      </c>
      <c r="D8" s="228"/>
      <c r="E8" s="229"/>
      <c r="F8" s="230"/>
      <c r="G8" s="230">
        <f>SUMIF(AG9:AG16,"&lt;&gt;NOR",G9:G16)</f>
        <v>0</v>
      </c>
      <c r="H8" s="230"/>
      <c r="I8" s="230">
        <f>SUM(I9:I16)</f>
        <v>0</v>
      </c>
      <c r="J8" s="230"/>
      <c r="K8" s="230">
        <f>SUM(K9:K16)</f>
        <v>0</v>
      </c>
      <c r="L8" s="230"/>
      <c r="M8" s="230">
        <f>SUM(M9:M16)</f>
        <v>0</v>
      </c>
      <c r="N8" s="229"/>
      <c r="O8" s="229">
        <f>SUM(O9:O16)</f>
        <v>0</v>
      </c>
      <c r="P8" s="229"/>
      <c r="Q8" s="229">
        <f>SUM(Q9:Q16)</f>
        <v>0</v>
      </c>
      <c r="R8" s="230"/>
      <c r="S8" s="230"/>
      <c r="T8" s="231"/>
      <c r="U8" s="225"/>
      <c r="V8" s="225">
        <f>SUM(V9:V16)</f>
        <v>0</v>
      </c>
      <c r="W8" s="225"/>
      <c r="X8" s="225"/>
      <c r="Y8" s="225"/>
      <c r="AG8" t="s">
        <v>201</v>
      </c>
    </row>
    <row r="9" spans="1:60" outlineLevel="1" x14ac:dyDescent="0.2">
      <c r="A9" s="233">
        <v>1</v>
      </c>
      <c r="B9" s="234" t="s">
        <v>880</v>
      </c>
      <c r="C9" s="242" t="s">
        <v>1233</v>
      </c>
      <c r="D9" s="235" t="s">
        <v>480</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267</v>
      </c>
      <c r="T9" s="239" t="s">
        <v>206</v>
      </c>
      <c r="U9" s="223">
        <v>0</v>
      </c>
      <c r="V9" s="223">
        <f>ROUND(E9*U9,2)</f>
        <v>0</v>
      </c>
      <c r="W9" s="223"/>
      <c r="X9" s="223" t="s">
        <v>467</v>
      </c>
      <c r="Y9" s="223" t="s">
        <v>208</v>
      </c>
      <c r="Z9" s="212"/>
      <c r="AA9" s="212"/>
      <c r="AB9" s="212"/>
      <c r="AC9" s="212"/>
      <c r="AD9" s="212"/>
      <c r="AE9" s="212"/>
      <c r="AF9" s="212"/>
      <c r="AG9" s="212" t="s">
        <v>795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3" t="s">
        <v>1234</v>
      </c>
      <c r="D10" s="240"/>
      <c r="E10" s="240"/>
      <c r="F10" s="240"/>
      <c r="G10" s="240"/>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53" t="str">
        <f>C10</f>
        <v>nerezové provedení, plné dveře, energetická třída C, klimatická třída 5, automatické odtávání, užitný objem 130l, 3 roštové nastavitelné police, zámek, samozavírací dveře, LED display s tlačítky</v>
      </c>
      <c r="BB10" s="212"/>
      <c r="BC10" s="212"/>
      <c r="BD10" s="212"/>
      <c r="BE10" s="212"/>
      <c r="BF10" s="212"/>
      <c r="BG10" s="212"/>
      <c r="BH10" s="212"/>
    </row>
    <row r="11" spans="1:60" outlineLevel="1" x14ac:dyDescent="0.2">
      <c r="A11" s="233">
        <v>2</v>
      </c>
      <c r="B11" s="234" t="s">
        <v>1235</v>
      </c>
      <c r="C11" s="242" t="s">
        <v>1236</v>
      </c>
      <c r="D11" s="235" t="s">
        <v>480</v>
      </c>
      <c r="E11" s="236">
        <v>1</v>
      </c>
      <c r="F11" s="237"/>
      <c r="G11" s="238">
        <f>ROUND(E11*F11,2)</f>
        <v>0</v>
      </c>
      <c r="H11" s="237"/>
      <c r="I11" s="238">
        <f>ROUND(E11*H11,2)</f>
        <v>0</v>
      </c>
      <c r="J11" s="237"/>
      <c r="K11" s="238">
        <f>ROUND(E11*J11,2)</f>
        <v>0</v>
      </c>
      <c r="L11" s="238">
        <v>21</v>
      </c>
      <c r="M11" s="238">
        <f>G11*(1+L11/100)</f>
        <v>0</v>
      </c>
      <c r="N11" s="236">
        <v>0</v>
      </c>
      <c r="O11" s="236">
        <f>ROUND(E11*N11,2)</f>
        <v>0</v>
      </c>
      <c r="P11" s="236">
        <v>0</v>
      </c>
      <c r="Q11" s="236">
        <f>ROUND(E11*P11,2)</f>
        <v>0</v>
      </c>
      <c r="R11" s="238"/>
      <c r="S11" s="238" t="s">
        <v>267</v>
      </c>
      <c r="T11" s="239" t="s">
        <v>206</v>
      </c>
      <c r="U11" s="223">
        <v>0</v>
      </c>
      <c r="V11" s="223">
        <f>ROUND(E11*U11,2)</f>
        <v>0</v>
      </c>
      <c r="W11" s="223"/>
      <c r="X11" s="223" t="s">
        <v>467</v>
      </c>
      <c r="Y11" s="223" t="s">
        <v>208</v>
      </c>
      <c r="Z11" s="212"/>
      <c r="AA11" s="212"/>
      <c r="AB11" s="212"/>
      <c r="AC11" s="212"/>
      <c r="AD11" s="212"/>
      <c r="AE11" s="212"/>
      <c r="AF11" s="212"/>
      <c r="AG11" s="212" t="s">
        <v>795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2" x14ac:dyDescent="0.2">
      <c r="A12" s="219"/>
      <c r="B12" s="220"/>
      <c r="C12" s="243" t="s">
        <v>1237</v>
      </c>
      <c r="D12" s="240"/>
      <c r="E12" s="240"/>
      <c r="F12" s="240"/>
      <c r="G12" s="240"/>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211</v>
      </c>
      <c r="AH12" s="212"/>
      <c r="AI12" s="212"/>
      <c r="AJ12" s="212"/>
      <c r="AK12" s="212"/>
      <c r="AL12" s="212"/>
      <c r="AM12" s="212"/>
      <c r="AN12" s="212"/>
      <c r="AO12" s="212"/>
      <c r="AP12" s="212"/>
      <c r="AQ12" s="212"/>
      <c r="AR12" s="212"/>
      <c r="AS12" s="212"/>
      <c r="AT12" s="212"/>
      <c r="AU12" s="212"/>
      <c r="AV12" s="212"/>
      <c r="AW12" s="212"/>
      <c r="AX12" s="212"/>
      <c r="AY12" s="212"/>
      <c r="AZ12" s="212"/>
      <c r="BA12" s="253" t="str">
        <f>C12</f>
        <v>dřez 600x500mm vlevo, zadní a pravý boční lem 40mm, bližší specifikace viz samostatný technický standard nerezového nábytku - příloha výkazu výměr</v>
      </c>
      <c r="BB12" s="212"/>
      <c r="BC12" s="212"/>
      <c r="BD12" s="212"/>
      <c r="BE12" s="212"/>
      <c r="BF12" s="212"/>
      <c r="BG12" s="212"/>
      <c r="BH12" s="212"/>
    </row>
    <row r="13" spans="1:60" outlineLevel="1" x14ac:dyDescent="0.2">
      <c r="A13" s="233">
        <v>3</v>
      </c>
      <c r="B13" s="234" t="s">
        <v>1238</v>
      </c>
      <c r="C13" s="242" t="s">
        <v>1239</v>
      </c>
      <c r="D13" s="235" t="s">
        <v>480</v>
      </c>
      <c r="E13" s="236">
        <v>1</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c r="S13" s="238" t="s">
        <v>267</v>
      </c>
      <c r="T13" s="239" t="s">
        <v>206</v>
      </c>
      <c r="U13" s="223">
        <v>0</v>
      </c>
      <c r="V13" s="223">
        <f>ROUND(E13*U13,2)</f>
        <v>0</v>
      </c>
      <c r="W13" s="223"/>
      <c r="X13" s="223" t="s">
        <v>467</v>
      </c>
      <c r="Y13" s="223" t="s">
        <v>208</v>
      </c>
      <c r="Z13" s="212"/>
      <c r="AA13" s="212"/>
      <c r="AB13" s="212"/>
      <c r="AC13" s="212"/>
      <c r="AD13" s="212"/>
      <c r="AE13" s="212"/>
      <c r="AF13" s="212"/>
      <c r="AG13" s="212" t="s">
        <v>795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2" x14ac:dyDescent="0.2">
      <c r="A14" s="219"/>
      <c r="B14" s="220"/>
      <c r="C14" s="243" t="s">
        <v>1240</v>
      </c>
      <c r="D14" s="240"/>
      <c r="E14" s="240"/>
      <c r="F14" s="240"/>
      <c r="G14" s="240"/>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211</v>
      </c>
      <c r="AH14" s="212"/>
      <c r="AI14" s="212"/>
      <c r="AJ14" s="212"/>
      <c r="AK14" s="212"/>
      <c r="AL14" s="212"/>
      <c r="AM14" s="212"/>
      <c r="AN14" s="212"/>
      <c r="AO14" s="212"/>
      <c r="AP14" s="212"/>
      <c r="AQ14" s="212"/>
      <c r="AR14" s="212"/>
      <c r="AS14" s="212"/>
      <c r="AT14" s="212"/>
      <c r="AU14" s="212"/>
      <c r="AV14" s="212"/>
      <c r="AW14" s="212"/>
      <c r="AX14" s="212"/>
      <c r="AY14" s="212"/>
      <c r="AZ14" s="212"/>
      <c r="BA14" s="253" t="str">
        <f>C14</f>
        <v>tlaková hadice, vyvažovací pružina, háček na sprchu a pákové přepnutí (sprcha/ramínko), max. průtok 17l/min., max. pracovní tlak 5 bar, upevňovací otvor pro baterii průměr 35mm, držák na stěnu</v>
      </c>
      <c r="BB14" s="212"/>
      <c r="BC14" s="212"/>
      <c r="BD14" s="212"/>
      <c r="BE14" s="212"/>
      <c r="BF14" s="212"/>
      <c r="BG14" s="212"/>
      <c r="BH14" s="212"/>
    </row>
    <row r="15" spans="1:60" outlineLevel="1" x14ac:dyDescent="0.2">
      <c r="A15" s="233">
        <v>4</v>
      </c>
      <c r="B15" s="234" t="s">
        <v>1241</v>
      </c>
      <c r="C15" s="242" t="s">
        <v>1242</v>
      </c>
      <c r="D15" s="235" t="s">
        <v>480</v>
      </c>
      <c r="E15" s="236">
        <v>1</v>
      </c>
      <c r="F15" s="237"/>
      <c r="G15" s="238">
        <f>ROUND(E15*F15,2)</f>
        <v>0</v>
      </c>
      <c r="H15" s="237"/>
      <c r="I15" s="238">
        <f>ROUND(E15*H15,2)</f>
        <v>0</v>
      </c>
      <c r="J15" s="237"/>
      <c r="K15" s="238">
        <f>ROUND(E15*J15,2)</f>
        <v>0</v>
      </c>
      <c r="L15" s="238">
        <v>21</v>
      </c>
      <c r="M15" s="238">
        <f>G15*(1+L15/100)</f>
        <v>0</v>
      </c>
      <c r="N15" s="236">
        <v>0</v>
      </c>
      <c r="O15" s="236">
        <f>ROUND(E15*N15,2)</f>
        <v>0</v>
      </c>
      <c r="P15" s="236">
        <v>0</v>
      </c>
      <c r="Q15" s="236">
        <f>ROUND(E15*P15,2)</f>
        <v>0</v>
      </c>
      <c r="R15" s="238"/>
      <c r="S15" s="238" t="s">
        <v>267</v>
      </c>
      <c r="T15" s="239" t="s">
        <v>206</v>
      </c>
      <c r="U15" s="223">
        <v>0</v>
      </c>
      <c r="V15" s="223">
        <f>ROUND(E15*U15,2)</f>
        <v>0</v>
      </c>
      <c r="W15" s="223"/>
      <c r="X15" s="223" t="s">
        <v>223</v>
      </c>
      <c r="Y15" s="223" t="s">
        <v>208</v>
      </c>
      <c r="Z15" s="212"/>
      <c r="AA15" s="212"/>
      <c r="AB15" s="212"/>
      <c r="AC15" s="212"/>
      <c r="AD15" s="212"/>
      <c r="AE15" s="212"/>
      <c r="AF15" s="212"/>
      <c r="AG15" s="212" t="s">
        <v>957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3" t="s">
        <v>1243</v>
      </c>
      <c r="D16" s="240"/>
      <c r="E16" s="240"/>
      <c r="F16" s="240"/>
      <c r="G16" s="240"/>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211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6" t="s">
        <v>200</v>
      </c>
      <c r="B17" s="227" t="s">
        <v>154</v>
      </c>
      <c r="C17" s="241" t="s">
        <v>155</v>
      </c>
      <c r="D17" s="228"/>
      <c r="E17" s="229"/>
      <c r="F17" s="230"/>
      <c r="G17" s="230">
        <f>SUMIF(AG18:AG29,"&lt;&gt;NOR",G18:G29)</f>
        <v>0</v>
      </c>
      <c r="H17" s="230"/>
      <c r="I17" s="230">
        <f>SUM(I18:I29)</f>
        <v>0</v>
      </c>
      <c r="J17" s="230"/>
      <c r="K17" s="230">
        <f>SUM(K18:K29)</f>
        <v>0</v>
      </c>
      <c r="L17" s="230"/>
      <c r="M17" s="230">
        <f>SUM(M18:M29)</f>
        <v>0</v>
      </c>
      <c r="N17" s="229"/>
      <c r="O17" s="229">
        <f>SUM(O18:O29)</f>
        <v>0</v>
      </c>
      <c r="P17" s="229"/>
      <c r="Q17" s="229">
        <f>SUM(Q18:Q29)</f>
        <v>0</v>
      </c>
      <c r="R17" s="230"/>
      <c r="S17" s="230"/>
      <c r="T17" s="231"/>
      <c r="U17" s="225"/>
      <c r="V17" s="225">
        <f>SUM(V18:V29)</f>
        <v>0</v>
      </c>
      <c r="W17" s="225"/>
      <c r="X17" s="225"/>
      <c r="Y17" s="225"/>
      <c r="AG17" t="s">
        <v>201</v>
      </c>
    </row>
    <row r="18" spans="1:60" outlineLevel="1" x14ac:dyDescent="0.2">
      <c r="A18" s="233">
        <v>5</v>
      </c>
      <c r="B18" s="234" t="s">
        <v>1244</v>
      </c>
      <c r="C18" s="242" t="s">
        <v>1245</v>
      </c>
      <c r="D18" s="235" t="s">
        <v>480</v>
      </c>
      <c r="E18" s="236">
        <v>1</v>
      </c>
      <c r="F18" s="237"/>
      <c r="G18" s="238">
        <f>ROUND(E18*F18,2)</f>
        <v>0</v>
      </c>
      <c r="H18" s="237"/>
      <c r="I18" s="238">
        <f>ROUND(E18*H18,2)</f>
        <v>0</v>
      </c>
      <c r="J18" s="237"/>
      <c r="K18" s="238">
        <f>ROUND(E18*J18,2)</f>
        <v>0</v>
      </c>
      <c r="L18" s="238">
        <v>21</v>
      </c>
      <c r="M18" s="238">
        <f>G18*(1+L18/100)</f>
        <v>0</v>
      </c>
      <c r="N18" s="236">
        <v>0</v>
      </c>
      <c r="O18" s="236">
        <f>ROUND(E18*N18,2)</f>
        <v>0</v>
      </c>
      <c r="P18" s="236">
        <v>0</v>
      </c>
      <c r="Q18" s="236">
        <f>ROUND(E18*P18,2)</f>
        <v>0</v>
      </c>
      <c r="R18" s="238"/>
      <c r="S18" s="238" t="s">
        <v>267</v>
      </c>
      <c r="T18" s="239" t="s">
        <v>206</v>
      </c>
      <c r="U18" s="223">
        <v>0</v>
      </c>
      <c r="V18" s="223">
        <f>ROUND(E18*U18,2)</f>
        <v>0</v>
      </c>
      <c r="W18" s="223"/>
      <c r="X18" s="223" t="s">
        <v>467</v>
      </c>
      <c r="Y18" s="223" t="s">
        <v>208</v>
      </c>
      <c r="Z18" s="212"/>
      <c r="AA18" s="212"/>
      <c r="AB18" s="212"/>
      <c r="AC18" s="212"/>
      <c r="AD18" s="212"/>
      <c r="AE18" s="212"/>
      <c r="AF18" s="212"/>
      <c r="AG18" s="212" t="s">
        <v>795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2" x14ac:dyDescent="0.2">
      <c r="A19" s="219"/>
      <c r="B19" s="220"/>
      <c r="C19" s="243" t="s">
        <v>1246</v>
      </c>
      <c r="D19" s="240"/>
      <c r="E19" s="240"/>
      <c r="F19" s="240"/>
      <c r="G19" s="240"/>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211</v>
      </c>
      <c r="AH19" s="212"/>
      <c r="AI19" s="212"/>
      <c r="AJ19" s="212"/>
      <c r="AK19" s="212"/>
      <c r="AL19" s="212"/>
      <c r="AM19" s="212"/>
      <c r="AN19" s="212"/>
      <c r="AO19" s="212"/>
      <c r="AP19" s="212"/>
      <c r="AQ19" s="212"/>
      <c r="AR19" s="212"/>
      <c r="AS19" s="212"/>
      <c r="AT19" s="212"/>
      <c r="AU19" s="212"/>
      <c r="AV19" s="212"/>
      <c r="AW19" s="212"/>
      <c r="AX19" s="212"/>
      <c r="AY19" s="212"/>
      <c r="AZ19" s="212"/>
      <c r="BA19" s="253" t="str">
        <f>C19</f>
        <v>dřez 400x400mm vpravo, zadní a pravý boční lem 40mm, bližší specifikace viz samostatný technický standard nerezového nábytku - příloha výkazu výměr</v>
      </c>
      <c r="BB19" s="212"/>
      <c r="BC19" s="212"/>
      <c r="BD19" s="212"/>
      <c r="BE19" s="212"/>
      <c r="BF19" s="212"/>
      <c r="BG19" s="212"/>
      <c r="BH19" s="212"/>
    </row>
    <row r="20" spans="1:60" outlineLevel="1" x14ac:dyDescent="0.2">
      <c r="A20" s="233">
        <v>6</v>
      </c>
      <c r="B20" s="234" t="s">
        <v>1247</v>
      </c>
      <c r="C20" s="242" t="s">
        <v>1248</v>
      </c>
      <c r="D20" s="235" t="s">
        <v>480</v>
      </c>
      <c r="E20" s="236">
        <v>1</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c r="S20" s="238" t="s">
        <v>267</v>
      </c>
      <c r="T20" s="239" t="s">
        <v>206</v>
      </c>
      <c r="U20" s="223">
        <v>0</v>
      </c>
      <c r="V20" s="223">
        <f>ROUND(E20*U20,2)</f>
        <v>0</v>
      </c>
      <c r="W20" s="223"/>
      <c r="X20" s="223" t="s">
        <v>467</v>
      </c>
      <c r="Y20" s="223" t="s">
        <v>208</v>
      </c>
      <c r="Z20" s="212"/>
      <c r="AA20" s="212"/>
      <c r="AB20" s="212"/>
      <c r="AC20" s="212"/>
      <c r="AD20" s="212"/>
      <c r="AE20" s="212"/>
      <c r="AF20" s="212"/>
      <c r="AG20" s="212" t="s">
        <v>795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3" t="s">
        <v>1249</v>
      </c>
      <c r="D21" s="240"/>
      <c r="E21" s="240"/>
      <c r="F21" s="240"/>
      <c r="G21" s="240"/>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211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3">
        <v>7</v>
      </c>
      <c r="B22" s="234" t="s">
        <v>1250</v>
      </c>
      <c r="C22" s="242" t="s">
        <v>1251</v>
      </c>
      <c r="D22" s="235" t="s">
        <v>480</v>
      </c>
      <c r="E22" s="236">
        <v>1</v>
      </c>
      <c r="F22" s="237"/>
      <c r="G22" s="238">
        <f>ROUND(E22*F22,2)</f>
        <v>0</v>
      </c>
      <c r="H22" s="237"/>
      <c r="I22" s="238">
        <f>ROUND(E22*H22,2)</f>
        <v>0</v>
      </c>
      <c r="J22" s="237"/>
      <c r="K22" s="238">
        <f>ROUND(E22*J22,2)</f>
        <v>0</v>
      </c>
      <c r="L22" s="238">
        <v>21</v>
      </c>
      <c r="M22" s="238">
        <f>G22*(1+L22/100)</f>
        <v>0</v>
      </c>
      <c r="N22" s="236">
        <v>0</v>
      </c>
      <c r="O22" s="236">
        <f>ROUND(E22*N22,2)</f>
        <v>0</v>
      </c>
      <c r="P22" s="236">
        <v>0</v>
      </c>
      <c r="Q22" s="236">
        <f>ROUND(E22*P22,2)</f>
        <v>0</v>
      </c>
      <c r="R22" s="238"/>
      <c r="S22" s="238" t="s">
        <v>267</v>
      </c>
      <c r="T22" s="239" t="s">
        <v>206</v>
      </c>
      <c r="U22" s="223">
        <v>0</v>
      </c>
      <c r="V22" s="223">
        <f>ROUND(E22*U22,2)</f>
        <v>0</v>
      </c>
      <c r="W22" s="223"/>
      <c r="X22" s="223" t="s">
        <v>467</v>
      </c>
      <c r="Y22" s="223" t="s">
        <v>208</v>
      </c>
      <c r="Z22" s="212"/>
      <c r="AA22" s="212"/>
      <c r="AB22" s="212"/>
      <c r="AC22" s="212"/>
      <c r="AD22" s="212"/>
      <c r="AE22" s="212"/>
      <c r="AF22" s="212"/>
      <c r="AG22" s="212" t="s">
        <v>795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3" t="s">
        <v>1252</v>
      </c>
      <c r="D23" s="240"/>
      <c r="E23" s="240"/>
      <c r="F23" s="240"/>
      <c r="G23" s="240"/>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53" t="str">
        <f>C23</f>
        <v>zadní a levý boční lem 40mm, bližší specifikace viz samostatný technický standard nerezového nábytku - příloha výkazu výměr</v>
      </c>
      <c r="BB23" s="212"/>
      <c r="BC23" s="212"/>
      <c r="BD23" s="212"/>
      <c r="BE23" s="212"/>
      <c r="BF23" s="212"/>
      <c r="BG23" s="212"/>
      <c r="BH23" s="212"/>
    </row>
    <row r="24" spans="1:60" outlineLevel="1" x14ac:dyDescent="0.2">
      <c r="A24" s="233">
        <v>8</v>
      </c>
      <c r="B24" s="234" t="s">
        <v>1253</v>
      </c>
      <c r="C24" s="242" t="s">
        <v>1254</v>
      </c>
      <c r="D24" s="235" t="s">
        <v>480</v>
      </c>
      <c r="E24" s="236">
        <v>1</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c r="S24" s="238" t="s">
        <v>267</v>
      </c>
      <c r="T24" s="239" t="s">
        <v>206</v>
      </c>
      <c r="U24" s="223">
        <v>0</v>
      </c>
      <c r="V24" s="223">
        <f>ROUND(E24*U24,2)</f>
        <v>0</v>
      </c>
      <c r="W24" s="223"/>
      <c r="X24" s="223" t="s">
        <v>467</v>
      </c>
      <c r="Y24" s="223" t="s">
        <v>208</v>
      </c>
      <c r="Z24" s="212"/>
      <c r="AA24" s="212"/>
      <c r="AB24" s="212"/>
      <c r="AC24" s="212"/>
      <c r="AD24" s="212"/>
      <c r="AE24" s="212"/>
      <c r="AF24" s="212"/>
      <c r="AG24" s="212" t="s">
        <v>795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2" x14ac:dyDescent="0.2">
      <c r="A25" s="219"/>
      <c r="B25" s="220"/>
      <c r="C25" s="243" t="s">
        <v>1255</v>
      </c>
      <c r="D25" s="240"/>
      <c r="E25" s="240"/>
      <c r="F25" s="240"/>
      <c r="G25" s="240"/>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211</v>
      </c>
      <c r="AH25" s="212"/>
      <c r="AI25" s="212"/>
      <c r="AJ25" s="212"/>
      <c r="AK25" s="212"/>
      <c r="AL25" s="212"/>
      <c r="AM25" s="212"/>
      <c r="AN25" s="212"/>
      <c r="AO25" s="212"/>
      <c r="AP25" s="212"/>
      <c r="AQ25" s="212"/>
      <c r="AR25" s="212"/>
      <c r="AS25" s="212"/>
      <c r="AT25" s="212"/>
      <c r="AU25" s="212"/>
      <c r="AV25" s="212"/>
      <c r="AW25" s="212"/>
      <c r="AX25" s="212"/>
      <c r="AY25" s="212"/>
      <c r="AZ25" s="212"/>
      <c r="BA25" s="253" t="str">
        <f>C25</f>
        <v>objem 20,7l, výkon až 30l za hodinu, z nerezové oceli, manuální kohoutek, automatické doplňování vody, bezpečnostní mechanismus, inteligentní režim ECO - optimalizuje poměr výdeje horké vody a spotřebu energií</v>
      </c>
      <c r="BB25" s="212"/>
      <c r="BC25" s="212"/>
      <c r="BD25" s="212"/>
      <c r="BE25" s="212"/>
      <c r="BF25" s="212"/>
      <c r="BG25" s="212"/>
      <c r="BH25" s="212"/>
    </row>
    <row r="26" spans="1:60" outlineLevel="1" x14ac:dyDescent="0.2">
      <c r="A26" s="233">
        <v>9</v>
      </c>
      <c r="B26" s="234" t="s">
        <v>1256</v>
      </c>
      <c r="C26" s="242" t="s">
        <v>1257</v>
      </c>
      <c r="D26" s="235" t="s">
        <v>480</v>
      </c>
      <c r="E26" s="236">
        <v>1</v>
      </c>
      <c r="F26" s="237"/>
      <c r="G26" s="238">
        <f>ROUND(E26*F26,2)</f>
        <v>0</v>
      </c>
      <c r="H26" s="237"/>
      <c r="I26" s="238">
        <f>ROUND(E26*H26,2)</f>
        <v>0</v>
      </c>
      <c r="J26" s="237"/>
      <c r="K26" s="238">
        <f>ROUND(E26*J26,2)</f>
        <v>0</v>
      </c>
      <c r="L26" s="238">
        <v>21</v>
      </c>
      <c r="M26" s="238">
        <f>G26*(1+L26/100)</f>
        <v>0</v>
      </c>
      <c r="N26" s="236">
        <v>0</v>
      </c>
      <c r="O26" s="236">
        <f>ROUND(E26*N26,2)</f>
        <v>0</v>
      </c>
      <c r="P26" s="236">
        <v>0</v>
      </c>
      <c r="Q26" s="236">
        <f>ROUND(E26*P26,2)</f>
        <v>0</v>
      </c>
      <c r="R26" s="238"/>
      <c r="S26" s="238" t="s">
        <v>267</v>
      </c>
      <c r="T26" s="239" t="s">
        <v>206</v>
      </c>
      <c r="U26" s="223">
        <v>0</v>
      </c>
      <c r="V26" s="223">
        <f>ROUND(E26*U26,2)</f>
        <v>0</v>
      </c>
      <c r="W26" s="223"/>
      <c r="X26" s="223" t="s">
        <v>467</v>
      </c>
      <c r="Y26" s="223" t="s">
        <v>208</v>
      </c>
      <c r="Z26" s="212"/>
      <c r="AA26" s="212"/>
      <c r="AB26" s="212"/>
      <c r="AC26" s="212"/>
      <c r="AD26" s="212"/>
      <c r="AE26" s="212"/>
      <c r="AF26" s="212"/>
      <c r="AG26" s="212" t="s">
        <v>795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3" t="s">
        <v>1258</v>
      </c>
      <c r="D27" s="240"/>
      <c r="E27" s="240"/>
      <c r="F27" s="240"/>
      <c r="G27" s="240"/>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211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3">
        <v>10</v>
      </c>
      <c r="B28" s="234" t="s">
        <v>1259</v>
      </c>
      <c r="C28" s="242" t="s">
        <v>1260</v>
      </c>
      <c r="D28" s="235" t="s">
        <v>480</v>
      </c>
      <c r="E28" s="236">
        <v>1</v>
      </c>
      <c r="F28" s="237"/>
      <c r="G28" s="238">
        <f>ROUND(E28*F28,2)</f>
        <v>0</v>
      </c>
      <c r="H28" s="237"/>
      <c r="I28" s="238">
        <f>ROUND(E28*H28,2)</f>
        <v>0</v>
      </c>
      <c r="J28" s="237"/>
      <c r="K28" s="238">
        <f>ROUND(E28*J28,2)</f>
        <v>0</v>
      </c>
      <c r="L28" s="238">
        <v>21</v>
      </c>
      <c r="M28" s="238">
        <f>G28*(1+L28/100)</f>
        <v>0</v>
      </c>
      <c r="N28" s="236">
        <v>0</v>
      </c>
      <c r="O28" s="236">
        <f>ROUND(E28*N28,2)</f>
        <v>0</v>
      </c>
      <c r="P28" s="236">
        <v>0</v>
      </c>
      <c r="Q28" s="236">
        <f>ROUND(E28*P28,2)</f>
        <v>0</v>
      </c>
      <c r="R28" s="238"/>
      <c r="S28" s="238" t="s">
        <v>267</v>
      </c>
      <c r="T28" s="239" t="s">
        <v>206</v>
      </c>
      <c r="U28" s="223">
        <v>0</v>
      </c>
      <c r="V28" s="223">
        <f>ROUND(E28*U28,2)</f>
        <v>0</v>
      </c>
      <c r="W28" s="223"/>
      <c r="X28" s="223" t="s">
        <v>467</v>
      </c>
      <c r="Y28" s="223" t="s">
        <v>208</v>
      </c>
      <c r="Z28" s="212"/>
      <c r="AA28" s="212"/>
      <c r="AB28" s="212"/>
      <c r="AC28" s="212"/>
      <c r="AD28" s="212"/>
      <c r="AE28" s="212"/>
      <c r="AF28" s="212"/>
      <c r="AG28" s="212" t="s">
        <v>795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43" t="s">
        <v>1261</v>
      </c>
      <c r="D29" s="240"/>
      <c r="E29" s="240"/>
      <c r="F29" s="240"/>
      <c r="G29" s="240"/>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211</v>
      </c>
      <c r="AH29" s="212"/>
      <c r="AI29" s="212"/>
      <c r="AJ29" s="212"/>
      <c r="AK29" s="212"/>
      <c r="AL29" s="212"/>
      <c r="AM29" s="212"/>
      <c r="AN29" s="212"/>
      <c r="AO29" s="212"/>
      <c r="AP29" s="212"/>
      <c r="AQ29" s="212"/>
      <c r="AR29" s="212"/>
      <c r="AS29" s="212"/>
      <c r="AT29" s="212"/>
      <c r="AU29" s="212"/>
      <c r="AV29" s="212"/>
      <c r="AW29" s="212"/>
      <c r="AX29" s="212"/>
      <c r="AY29" s="212"/>
      <c r="AZ29" s="212"/>
      <c r="BA29" s="253" t="str">
        <f>C29</f>
        <v>s křídlovými dvířky, bližší specifikace viz samostatný technický standard nerezového nábytku - příloha výkazu výměr</v>
      </c>
      <c r="BB29" s="212"/>
      <c r="BC29" s="212"/>
      <c r="BD29" s="212"/>
      <c r="BE29" s="212"/>
      <c r="BF29" s="212"/>
      <c r="BG29" s="212"/>
      <c r="BH29" s="212"/>
    </row>
    <row r="30" spans="1:60" x14ac:dyDescent="0.2">
      <c r="A30" s="226" t="s">
        <v>200</v>
      </c>
      <c r="B30" s="227" t="s">
        <v>156</v>
      </c>
      <c r="C30" s="241" t="s">
        <v>157</v>
      </c>
      <c r="D30" s="228"/>
      <c r="E30" s="229"/>
      <c r="F30" s="230"/>
      <c r="G30" s="230">
        <f>SUMIF(AG31:AG44,"&lt;&gt;NOR",G31:G44)</f>
        <v>0</v>
      </c>
      <c r="H30" s="230"/>
      <c r="I30" s="230">
        <f>SUM(I31:I44)</f>
        <v>0</v>
      </c>
      <c r="J30" s="230"/>
      <c r="K30" s="230">
        <f>SUM(K31:K44)</f>
        <v>0</v>
      </c>
      <c r="L30" s="230"/>
      <c r="M30" s="230">
        <f>SUM(M31:M44)</f>
        <v>0</v>
      </c>
      <c r="N30" s="229"/>
      <c r="O30" s="229">
        <f>SUM(O31:O44)</f>
        <v>0</v>
      </c>
      <c r="P30" s="229"/>
      <c r="Q30" s="229">
        <f>SUM(Q31:Q44)</f>
        <v>0</v>
      </c>
      <c r="R30" s="230"/>
      <c r="S30" s="230"/>
      <c r="T30" s="231"/>
      <c r="U30" s="225"/>
      <c r="V30" s="225">
        <f>SUM(V31:V44)</f>
        <v>0</v>
      </c>
      <c r="W30" s="225"/>
      <c r="X30" s="225"/>
      <c r="Y30" s="225"/>
      <c r="AG30" t="s">
        <v>201</v>
      </c>
    </row>
    <row r="31" spans="1:60" outlineLevel="1" x14ac:dyDescent="0.2">
      <c r="A31" s="233">
        <v>11</v>
      </c>
      <c r="B31" s="234" t="s">
        <v>1262</v>
      </c>
      <c r="C31" s="242" t="s">
        <v>1263</v>
      </c>
      <c r="D31" s="235" t="s">
        <v>480</v>
      </c>
      <c r="E31" s="236">
        <v>1</v>
      </c>
      <c r="F31" s="237"/>
      <c r="G31" s="238">
        <f>ROUND(E31*F31,2)</f>
        <v>0</v>
      </c>
      <c r="H31" s="237"/>
      <c r="I31" s="238">
        <f>ROUND(E31*H31,2)</f>
        <v>0</v>
      </c>
      <c r="J31" s="237"/>
      <c r="K31" s="238">
        <f>ROUND(E31*J31,2)</f>
        <v>0</v>
      </c>
      <c r="L31" s="238">
        <v>21</v>
      </c>
      <c r="M31" s="238">
        <f>G31*(1+L31/100)</f>
        <v>0</v>
      </c>
      <c r="N31" s="236">
        <v>0</v>
      </c>
      <c r="O31" s="236">
        <f>ROUND(E31*N31,2)</f>
        <v>0</v>
      </c>
      <c r="P31" s="236">
        <v>0</v>
      </c>
      <c r="Q31" s="236">
        <f>ROUND(E31*P31,2)</f>
        <v>0</v>
      </c>
      <c r="R31" s="238"/>
      <c r="S31" s="238" t="s">
        <v>267</v>
      </c>
      <c r="T31" s="239" t="s">
        <v>206</v>
      </c>
      <c r="U31" s="223">
        <v>0</v>
      </c>
      <c r="V31" s="223">
        <f>ROUND(E31*U31,2)</f>
        <v>0</v>
      </c>
      <c r="W31" s="223"/>
      <c r="X31" s="223" t="s">
        <v>467</v>
      </c>
      <c r="Y31" s="223" t="s">
        <v>208</v>
      </c>
      <c r="Z31" s="212"/>
      <c r="AA31" s="212"/>
      <c r="AB31" s="212"/>
      <c r="AC31" s="212"/>
      <c r="AD31" s="212"/>
      <c r="AE31" s="212"/>
      <c r="AF31" s="212"/>
      <c r="AG31" s="212" t="s">
        <v>795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19"/>
      <c r="B32" s="220"/>
      <c r="C32" s="243" t="s">
        <v>1264</v>
      </c>
      <c r="D32" s="240"/>
      <c r="E32" s="240"/>
      <c r="F32" s="240"/>
      <c r="G32" s="240"/>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211</v>
      </c>
      <c r="AH32" s="212"/>
      <c r="AI32" s="212"/>
      <c r="AJ32" s="212"/>
      <c r="AK32" s="212"/>
      <c r="AL32" s="212"/>
      <c r="AM32" s="212"/>
      <c r="AN32" s="212"/>
      <c r="AO32" s="212"/>
      <c r="AP32" s="212"/>
      <c r="AQ32" s="212"/>
      <c r="AR32" s="212"/>
      <c r="AS32" s="212"/>
      <c r="AT32" s="212"/>
      <c r="AU32" s="212"/>
      <c r="AV32" s="212"/>
      <c r="AW32" s="212"/>
      <c r="AX32" s="212"/>
      <c r="AY32" s="212"/>
      <c r="AZ32" s="212"/>
      <c r="BA32" s="253" t="str">
        <f>C32</f>
        <v>dřez 450x450x250mm vpravo, zadní a pravý boční lem 100mm, bližší specifikace viz samostatný technický standard nerezového nábytku - příloha výkazu výměr</v>
      </c>
      <c r="BB32" s="212"/>
      <c r="BC32" s="212"/>
      <c r="BD32" s="212"/>
      <c r="BE32" s="212"/>
      <c r="BF32" s="212"/>
      <c r="BG32" s="212"/>
      <c r="BH32" s="212"/>
    </row>
    <row r="33" spans="1:60" outlineLevel="1" x14ac:dyDescent="0.2">
      <c r="A33" s="233">
        <v>12</v>
      </c>
      <c r="B33" s="234" t="s">
        <v>1265</v>
      </c>
      <c r="C33" s="242" t="s">
        <v>1239</v>
      </c>
      <c r="D33" s="235" t="s">
        <v>480</v>
      </c>
      <c r="E33" s="236">
        <v>1</v>
      </c>
      <c r="F33" s="237"/>
      <c r="G33" s="238">
        <f>ROUND(E33*F33,2)</f>
        <v>0</v>
      </c>
      <c r="H33" s="237"/>
      <c r="I33" s="238">
        <f>ROUND(E33*H33,2)</f>
        <v>0</v>
      </c>
      <c r="J33" s="237"/>
      <c r="K33" s="238">
        <f>ROUND(E33*J33,2)</f>
        <v>0</v>
      </c>
      <c r="L33" s="238">
        <v>21</v>
      </c>
      <c r="M33" s="238">
        <f>G33*(1+L33/100)</f>
        <v>0</v>
      </c>
      <c r="N33" s="236">
        <v>0</v>
      </c>
      <c r="O33" s="236">
        <f>ROUND(E33*N33,2)</f>
        <v>0</v>
      </c>
      <c r="P33" s="236">
        <v>0</v>
      </c>
      <c r="Q33" s="236">
        <f>ROUND(E33*P33,2)</f>
        <v>0</v>
      </c>
      <c r="R33" s="238"/>
      <c r="S33" s="238" t="s">
        <v>267</v>
      </c>
      <c r="T33" s="239" t="s">
        <v>206</v>
      </c>
      <c r="U33" s="223">
        <v>0</v>
      </c>
      <c r="V33" s="223">
        <f>ROUND(E33*U33,2)</f>
        <v>0</v>
      </c>
      <c r="W33" s="223"/>
      <c r="X33" s="223" t="s">
        <v>467</v>
      </c>
      <c r="Y33" s="223" t="s">
        <v>208</v>
      </c>
      <c r="Z33" s="212"/>
      <c r="AA33" s="212"/>
      <c r="AB33" s="212"/>
      <c r="AC33" s="212"/>
      <c r="AD33" s="212"/>
      <c r="AE33" s="212"/>
      <c r="AF33" s="212"/>
      <c r="AG33" s="212" t="s">
        <v>795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2" x14ac:dyDescent="0.2">
      <c r="A34" s="219"/>
      <c r="B34" s="220"/>
      <c r="C34" s="243" t="s">
        <v>1240</v>
      </c>
      <c r="D34" s="240"/>
      <c r="E34" s="240"/>
      <c r="F34" s="240"/>
      <c r="G34" s="240"/>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211</v>
      </c>
      <c r="AH34" s="212"/>
      <c r="AI34" s="212"/>
      <c r="AJ34" s="212"/>
      <c r="AK34" s="212"/>
      <c r="AL34" s="212"/>
      <c r="AM34" s="212"/>
      <c r="AN34" s="212"/>
      <c r="AO34" s="212"/>
      <c r="AP34" s="212"/>
      <c r="AQ34" s="212"/>
      <c r="AR34" s="212"/>
      <c r="AS34" s="212"/>
      <c r="AT34" s="212"/>
      <c r="AU34" s="212"/>
      <c r="AV34" s="212"/>
      <c r="AW34" s="212"/>
      <c r="AX34" s="212"/>
      <c r="AY34" s="212"/>
      <c r="AZ34" s="212"/>
      <c r="BA34" s="253" t="str">
        <f>C34</f>
        <v>tlaková hadice, vyvažovací pružina, háček na sprchu a pákové přepnutí (sprcha/ramínko), max. průtok 17l/min., max. pracovní tlak 5 bar, upevňovací otvor pro baterii průměr 35mm, držák na stěnu</v>
      </c>
      <c r="BB34" s="212"/>
      <c r="BC34" s="212"/>
      <c r="BD34" s="212"/>
      <c r="BE34" s="212"/>
      <c r="BF34" s="212"/>
      <c r="BG34" s="212"/>
      <c r="BH34" s="212"/>
    </row>
    <row r="35" spans="1:60" outlineLevel="1" x14ac:dyDescent="0.2">
      <c r="A35" s="233">
        <v>13</v>
      </c>
      <c r="B35" s="234" t="s">
        <v>1266</v>
      </c>
      <c r="C35" s="242" t="s">
        <v>1267</v>
      </c>
      <c r="D35" s="235" t="s">
        <v>480</v>
      </c>
      <c r="E35" s="236">
        <v>1</v>
      </c>
      <c r="F35" s="237"/>
      <c r="G35" s="238">
        <f>ROUND(E35*F35,2)</f>
        <v>0</v>
      </c>
      <c r="H35" s="237"/>
      <c r="I35" s="238">
        <f>ROUND(E35*H35,2)</f>
        <v>0</v>
      </c>
      <c r="J35" s="237"/>
      <c r="K35" s="238">
        <f>ROUND(E35*J35,2)</f>
        <v>0</v>
      </c>
      <c r="L35" s="238">
        <v>21</v>
      </c>
      <c r="M35" s="238">
        <f>G35*(1+L35/100)</f>
        <v>0</v>
      </c>
      <c r="N35" s="236">
        <v>0</v>
      </c>
      <c r="O35" s="236">
        <f>ROUND(E35*N35,2)</f>
        <v>0</v>
      </c>
      <c r="P35" s="236">
        <v>0</v>
      </c>
      <c r="Q35" s="236">
        <f>ROUND(E35*P35,2)</f>
        <v>0</v>
      </c>
      <c r="R35" s="238"/>
      <c r="S35" s="238" t="s">
        <v>267</v>
      </c>
      <c r="T35" s="239" t="s">
        <v>206</v>
      </c>
      <c r="U35" s="223">
        <v>0</v>
      </c>
      <c r="V35" s="223">
        <f>ROUND(E35*U35,2)</f>
        <v>0</v>
      </c>
      <c r="W35" s="223"/>
      <c r="X35" s="223" t="s">
        <v>467</v>
      </c>
      <c r="Y35" s="223" t="s">
        <v>208</v>
      </c>
      <c r="Z35" s="212"/>
      <c r="AA35" s="212"/>
      <c r="AB35" s="212"/>
      <c r="AC35" s="212"/>
      <c r="AD35" s="212"/>
      <c r="AE35" s="212"/>
      <c r="AF35" s="212"/>
      <c r="AG35" s="212" t="s">
        <v>795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3" t="s">
        <v>1268</v>
      </c>
      <c r="D36" s="240"/>
      <c r="E36" s="240"/>
      <c r="F36" s="240"/>
      <c r="G36" s="240"/>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211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3">
        <v>14</v>
      </c>
      <c r="B37" s="234" t="s">
        <v>1269</v>
      </c>
      <c r="C37" s="242" t="s">
        <v>1270</v>
      </c>
      <c r="D37" s="235" t="s">
        <v>480</v>
      </c>
      <c r="E37" s="236">
        <v>1</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c r="S37" s="238" t="s">
        <v>267</v>
      </c>
      <c r="T37" s="239" t="s">
        <v>206</v>
      </c>
      <c r="U37" s="223">
        <v>0</v>
      </c>
      <c r="V37" s="223">
        <f>ROUND(E37*U37,2)</f>
        <v>0</v>
      </c>
      <c r="W37" s="223"/>
      <c r="X37" s="223" t="s">
        <v>467</v>
      </c>
      <c r="Y37" s="223" t="s">
        <v>208</v>
      </c>
      <c r="Z37" s="212"/>
      <c r="AA37" s="212"/>
      <c r="AB37" s="212"/>
      <c r="AC37" s="212"/>
      <c r="AD37" s="212"/>
      <c r="AE37" s="212"/>
      <c r="AF37" s="212"/>
      <c r="AG37" s="212" t="s">
        <v>795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2" x14ac:dyDescent="0.2">
      <c r="A38" s="219"/>
      <c r="B38" s="220"/>
      <c r="C38" s="243" t="s">
        <v>1271</v>
      </c>
      <c r="D38" s="240"/>
      <c r="E38" s="240"/>
      <c r="F38" s="240"/>
      <c r="G38" s="240"/>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211</v>
      </c>
      <c r="AH38" s="212"/>
      <c r="AI38" s="212"/>
      <c r="AJ38" s="212"/>
      <c r="AK38" s="212"/>
      <c r="AL38" s="212"/>
      <c r="AM38" s="212"/>
      <c r="AN38" s="212"/>
      <c r="AO38" s="212"/>
      <c r="AP38" s="212"/>
      <c r="AQ38" s="212"/>
      <c r="AR38" s="212"/>
      <c r="AS38" s="212"/>
      <c r="AT38" s="212"/>
      <c r="AU38" s="212"/>
      <c r="AV38" s="212"/>
      <c r="AW38" s="212"/>
      <c r="AX38" s="212"/>
      <c r="AY38" s="212"/>
      <c r="AZ38" s="212"/>
      <c r="BA38" s="253" t="str">
        <f>C38</f>
        <v>plně automatické objemově řízené změkčovací zařízení, bypass pro mixování upravené a neupravené vody, řídící jednotka, digitální displej, teplota vody max. 45°C</v>
      </c>
      <c r="BB38" s="212"/>
      <c r="BC38" s="212"/>
      <c r="BD38" s="212"/>
      <c r="BE38" s="212"/>
      <c r="BF38" s="212"/>
      <c r="BG38" s="212"/>
      <c r="BH38" s="212"/>
    </row>
    <row r="39" spans="1:60" outlineLevel="1" x14ac:dyDescent="0.2">
      <c r="A39" s="233">
        <v>15</v>
      </c>
      <c r="B39" s="234" t="s">
        <v>1272</v>
      </c>
      <c r="C39" s="242" t="s">
        <v>1273</v>
      </c>
      <c r="D39" s="235" t="s">
        <v>480</v>
      </c>
      <c r="E39" s="236">
        <v>1</v>
      </c>
      <c r="F39" s="237"/>
      <c r="G39" s="238">
        <f>ROUND(E39*F39,2)</f>
        <v>0</v>
      </c>
      <c r="H39" s="237"/>
      <c r="I39" s="238">
        <f>ROUND(E39*H39,2)</f>
        <v>0</v>
      </c>
      <c r="J39" s="237"/>
      <c r="K39" s="238">
        <f>ROUND(E39*J39,2)</f>
        <v>0</v>
      </c>
      <c r="L39" s="238">
        <v>21</v>
      </c>
      <c r="M39" s="238">
        <f>G39*(1+L39/100)</f>
        <v>0</v>
      </c>
      <c r="N39" s="236">
        <v>0</v>
      </c>
      <c r="O39" s="236">
        <f>ROUND(E39*N39,2)</f>
        <v>0</v>
      </c>
      <c r="P39" s="236">
        <v>0</v>
      </c>
      <c r="Q39" s="236">
        <f>ROUND(E39*P39,2)</f>
        <v>0</v>
      </c>
      <c r="R39" s="238"/>
      <c r="S39" s="238" t="s">
        <v>267</v>
      </c>
      <c r="T39" s="239" t="s">
        <v>206</v>
      </c>
      <c r="U39" s="223">
        <v>0</v>
      </c>
      <c r="V39" s="223">
        <f>ROUND(E39*U39,2)</f>
        <v>0</v>
      </c>
      <c r="W39" s="223"/>
      <c r="X39" s="223" t="s">
        <v>467</v>
      </c>
      <c r="Y39" s="223" t="s">
        <v>208</v>
      </c>
      <c r="Z39" s="212"/>
      <c r="AA39" s="212"/>
      <c r="AB39" s="212"/>
      <c r="AC39" s="212"/>
      <c r="AD39" s="212"/>
      <c r="AE39" s="212"/>
      <c r="AF39" s="212"/>
      <c r="AG39" s="212" t="s">
        <v>795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3" t="s">
        <v>1274</v>
      </c>
      <c r="D40" s="240"/>
      <c r="E40" s="240"/>
      <c r="F40" s="240"/>
      <c r="G40" s="240"/>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211</v>
      </c>
      <c r="AH40" s="212"/>
      <c r="AI40" s="212"/>
      <c r="AJ40" s="212"/>
      <c r="AK40" s="212"/>
      <c r="AL40" s="212"/>
      <c r="AM40" s="212"/>
      <c r="AN40" s="212"/>
      <c r="AO40" s="212"/>
      <c r="AP40" s="212"/>
      <c r="AQ40" s="212"/>
      <c r="AR40" s="212"/>
      <c r="AS40" s="212"/>
      <c r="AT40" s="212"/>
      <c r="AU40" s="212"/>
      <c r="AV40" s="212"/>
      <c r="AW40" s="212"/>
      <c r="AX40" s="212"/>
      <c r="AY40" s="212"/>
      <c r="AZ40" s="212"/>
      <c r="BA40" s="253" t="str">
        <f>C40</f>
        <v>jedna etáž, bližší specifikace viz samostatný technický standard nerezového nábytku - příloha výkazu výměr</v>
      </c>
      <c r="BB40" s="212"/>
      <c r="BC40" s="212"/>
      <c r="BD40" s="212"/>
      <c r="BE40" s="212"/>
      <c r="BF40" s="212"/>
      <c r="BG40" s="212"/>
      <c r="BH40" s="212"/>
    </row>
    <row r="41" spans="1:60" outlineLevel="1" x14ac:dyDescent="0.2">
      <c r="A41" s="233">
        <v>16</v>
      </c>
      <c r="B41" s="234" t="s">
        <v>1275</v>
      </c>
      <c r="C41" s="242" t="s">
        <v>1276</v>
      </c>
      <c r="D41" s="235" t="s">
        <v>480</v>
      </c>
      <c r="E41" s="236">
        <v>1</v>
      </c>
      <c r="F41" s="237"/>
      <c r="G41" s="238">
        <f>ROUND(E41*F41,2)</f>
        <v>0</v>
      </c>
      <c r="H41" s="237"/>
      <c r="I41" s="238">
        <f>ROUND(E41*H41,2)</f>
        <v>0</v>
      </c>
      <c r="J41" s="237"/>
      <c r="K41" s="238">
        <f>ROUND(E41*J41,2)</f>
        <v>0</v>
      </c>
      <c r="L41" s="238">
        <v>21</v>
      </c>
      <c r="M41" s="238">
        <f>G41*(1+L41/100)</f>
        <v>0</v>
      </c>
      <c r="N41" s="236">
        <v>0</v>
      </c>
      <c r="O41" s="236">
        <f>ROUND(E41*N41,2)</f>
        <v>0</v>
      </c>
      <c r="P41" s="236">
        <v>0</v>
      </c>
      <c r="Q41" s="236">
        <f>ROUND(E41*P41,2)</f>
        <v>0</v>
      </c>
      <c r="R41" s="238"/>
      <c r="S41" s="238" t="s">
        <v>267</v>
      </c>
      <c r="T41" s="239" t="s">
        <v>206</v>
      </c>
      <c r="U41" s="223">
        <v>0</v>
      </c>
      <c r="V41" s="223">
        <f>ROUND(E41*U41,2)</f>
        <v>0</v>
      </c>
      <c r="W41" s="223"/>
      <c r="X41" s="223" t="s">
        <v>223</v>
      </c>
      <c r="Y41" s="223" t="s">
        <v>208</v>
      </c>
      <c r="Z41" s="212"/>
      <c r="AA41" s="212"/>
      <c r="AB41" s="212"/>
      <c r="AC41" s="212"/>
      <c r="AD41" s="212"/>
      <c r="AE41" s="212"/>
      <c r="AF41" s="212"/>
      <c r="AG41" s="212" t="s">
        <v>957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3" t="s">
        <v>1243</v>
      </c>
      <c r="D42" s="240"/>
      <c r="E42" s="240"/>
      <c r="F42" s="240"/>
      <c r="G42" s="240"/>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211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3">
        <v>17</v>
      </c>
      <c r="B43" s="234" t="s">
        <v>1277</v>
      </c>
      <c r="C43" s="242" t="s">
        <v>1278</v>
      </c>
      <c r="D43" s="235" t="s">
        <v>480</v>
      </c>
      <c r="E43" s="236">
        <v>1</v>
      </c>
      <c r="F43" s="237"/>
      <c r="G43" s="238">
        <f>ROUND(E43*F43,2)</f>
        <v>0</v>
      </c>
      <c r="H43" s="237"/>
      <c r="I43" s="238">
        <f>ROUND(E43*H43,2)</f>
        <v>0</v>
      </c>
      <c r="J43" s="237"/>
      <c r="K43" s="238">
        <f>ROUND(E43*J43,2)</f>
        <v>0</v>
      </c>
      <c r="L43" s="238">
        <v>21</v>
      </c>
      <c r="M43" s="238">
        <f>G43*(1+L43/100)</f>
        <v>0</v>
      </c>
      <c r="N43" s="236">
        <v>0</v>
      </c>
      <c r="O43" s="236">
        <f>ROUND(E43*N43,2)</f>
        <v>0</v>
      </c>
      <c r="P43" s="236">
        <v>0</v>
      </c>
      <c r="Q43" s="236">
        <f>ROUND(E43*P43,2)</f>
        <v>0</v>
      </c>
      <c r="R43" s="238"/>
      <c r="S43" s="238" t="s">
        <v>267</v>
      </c>
      <c r="T43" s="239" t="s">
        <v>206</v>
      </c>
      <c r="U43" s="223">
        <v>0</v>
      </c>
      <c r="V43" s="223">
        <f>ROUND(E43*U43,2)</f>
        <v>0</v>
      </c>
      <c r="W43" s="223"/>
      <c r="X43" s="223" t="s">
        <v>223</v>
      </c>
      <c r="Y43" s="223" t="s">
        <v>208</v>
      </c>
      <c r="Z43" s="212"/>
      <c r="AA43" s="212"/>
      <c r="AB43" s="212"/>
      <c r="AC43" s="212"/>
      <c r="AD43" s="212"/>
      <c r="AE43" s="212"/>
      <c r="AF43" s="212"/>
      <c r="AG43" s="212" t="s">
        <v>957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43" t="s">
        <v>1279</v>
      </c>
      <c r="D44" s="240"/>
      <c r="E44" s="240"/>
      <c r="F44" s="240"/>
      <c r="G44" s="240"/>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211</v>
      </c>
      <c r="AH44" s="212"/>
      <c r="AI44" s="212"/>
      <c r="AJ44" s="212"/>
      <c r="AK44" s="212"/>
      <c r="AL44" s="212"/>
      <c r="AM44" s="212"/>
      <c r="AN44" s="212"/>
      <c r="AO44" s="212"/>
      <c r="AP44" s="212"/>
      <c r="AQ44" s="212"/>
      <c r="AR44" s="212"/>
      <c r="AS44" s="212"/>
      <c r="AT44" s="212"/>
      <c r="AU44" s="212"/>
      <c r="AV44" s="212"/>
      <c r="AW44" s="212"/>
      <c r="AX44" s="212"/>
      <c r="AY44" s="212"/>
      <c r="AZ44" s="212"/>
      <c r="BA44" s="253" t="str">
        <f>C44</f>
        <v>3 police, nerezové provedení, 4 kolečka z toho 2 s brzdou, nosnost 50kg, bližší specifikace viz. samostatný technický standard nerezového nábytku - příloha výkazu výměr</v>
      </c>
      <c r="BB44" s="212"/>
      <c r="BC44" s="212"/>
      <c r="BD44" s="212"/>
      <c r="BE44" s="212"/>
      <c r="BF44" s="212"/>
      <c r="BG44" s="212"/>
      <c r="BH44" s="212"/>
    </row>
    <row r="45" spans="1:60" x14ac:dyDescent="0.2">
      <c r="A45" s="226" t="s">
        <v>200</v>
      </c>
      <c r="B45" s="227" t="s">
        <v>101</v>
      </c>
      <c r="C45" s="241" t="s">
        <v>102</v>
      </c>
      <c r="D45" s="228"/>
      <c r="E45" s="229"/>
      <c r="F45" s="230"/>
      <c r="G45" s="230">
        <f>SUMIF(AG46:AG49,"&lt;&gt;NOR",G46:G49)</f>
        <v>0</v>
      </c>
      <c r="H45" s="230"/>
      <c r="I45" s="230">
        <f>SUM(I46:I49)</f>
        <v>0</v>
      </c>
      <c r="J45" s="230"/>
      <c r="K45" s="230">
        <f>SUM(K46:K49)</f>
        <v>0</v>
      </c>
      <c r="L45" s="230"/>
      <c r="M45" s="230">
        <f>SUM(M46:M49)</f>
        <v>0</v>
      </c>
      <c r="N45" s="229"/>
      <c r="O45" s="229">
        <f>SUM(O46:O49)</f>
        <v>0</v>
      </c>
      <c r="P45" s="229"/>
      <c r="Q45" s="229">
        <f>SUM(Q46:Q49)</f>
        <v>0</v>
      </c>
      <c r="R45" s="230"/>
      <c r="S45" s="230"/>
      <c r="T45" s="231"/>
      <c r="U45" s="225"/>
      <c r="V45" s="225">
        <f>SUM(V46:V49)</f>
        <v>0</v>
      </c>
      <c r="W45" s="225"/>
      <c r="X45" s="225"/>
      <c r="Y45" s="225"/>
      <c r="AG45" t="s">
        <v>201</v>
      </c>
    </row>
    <row r="46" spans="1:60" outlineLevel="1" x14ac:dyDescent="0.2">
      <c r="A46" s="233">
        <v>18</v>
      </c>
      <c r="B46" s="234" t="s">
        <v>1280</v>
      </c>
      <c r="C46" s="242" t="s">
        <v>1281</v>
      </c>
      <c r="D46" s="235" t="s">
        <v>480</v>
      </c>
      <c r="E46" s="236">
        <v>1</v>
      </c>
      <c r="F46" s="237"/>
      <c r="G46" s="238">
        <f>ROUND(E46*F46,2)</f>
        <v>0</v>
      </c>
      <c r="H46" s="237"/>
      <c r="I46" s="238">
        <f>ROUND(E46*H46,2)</f>
        <v>0</v>
      </c>
      <c r="J46" s="237"/>
      <c r="K46" s="238">
        <f>ROUND(E46*J46,2)</f>
        <v>0</v>
      </c>
      <c r="L46" s="238">
        <v>21</v>
      </c>
      <c r="M46" s="238">
        <f>G46*(1+L46/100)</f>
        <v>0</v>
      </c>
      <c r="N46" s="236">
        <v>0</v>
      </c>
      <c r="O46" s="236">
        <f>ROUND(E46*N46,2)</f>
        <v>0</v>
      </c>
      <c r="P46" s="236">
        <v>0</v>
      </c>
      <c r="Q46" s="236">
        <f>ROUND(E46*P46,2)</f>
        <v>0</v>
      </c>
      <c r="R46" s="238"/>
      <c r="S46" s="238" t="s">
        <v>267</v>
      </c>
      <c r="T46" s="239" t="s">
        <v>206</v>
      </c>
      <c r="U46" s="223">
        <v>0</v>
      </c>
      <c r="V46" s="223">
        <f>ROUND(E46*U46,2)</f>
        <v>0</v>
      </c>
      <c r="W46" s="223"/>
      <c r="X46" s="223" t="s">
        <v>467</v>
      </c>
      <c r="Y46" s="223" t="s">
        <v>208</v>
      </c>
      <c r="Z46" s="212"/>
      <c r="AA46" s="212"/>
      <c r="AB46" s="212"/>
      <c r="AC46" s="212"/>
      <c r="AD46" s="212"/>
      <c r="AE46" s="212"/>
      <c r="AF46" s="212"/>
      <c r="AG46" s="212" t="s">
        <v>795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2" x14ac:dyDescent="0.2">
      <c r="A47" s="219"/>
      <c r="B47" s="220"/>
      <c r="C47" s="243" t="s">
        <v>1282</v>
      </c>
      <c r="D47" s="240"/>
      <c r="E47" s="240"/>
      <c r="F47" s="240"/>
      <c r="G47" s="240"/>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211</v>
      </c>
      <c r="AH47" s="212"/>
      <c r="AI47" s="212"/>
      <c r="AJ47" s="212"/>
      <c r="AK47" s="212"/>
      <c r="AL47" s="212"/>
      <c r="AM47" s="212"/>
      <c r="AN47" s="212"/>
      <c r="AO47" s="212"/>
      <c r="AP47" s="212"/>
      <c r="AQ47" s="212"/>
      <c r="AR47" s="212"/>
      <c r="AS47" s="212"/>
      <c r="AT47" s="212"/>
      <c r="AU47" s="212"/>
      <c r="AV47" s="212"/>
      <c r="AW47" s="212"/>
      <c r="AX47" s="212"/>
      <c r="AY47" s="212"/>
      <c r="AZ47" s="212"/>
      <c r="BA47" s="253" t="str">
        <f>C47</f>
        <v>nerezové provedení, plné dveře, energetická třída C, klimatická třída 4, automatické odtávání, užitný objem 570l, 4 roštové nastavitelné police GN2/1, zámek, digitální termostat a teplotní displej, nastavitelné nožky s pojezdovými válečky vzadu</v>
      </c>
      <c r="BB47" s="212"/>
      <c r="BC47" s="212"/>
      <c r="BD47" s="212"/>
      <c r="BE47" s="212"/>
      <c r="BF47" s="212"/>
      <c r="BG47" s="212"/>
      <c r="BH47" s="212"/>
    </row>
    <row r="48" spans="1:60" outlineLevel="1" x14ac:dyDescent="0.2">
      <c r="A48" s="233">
        <v>19</v>
      </c>
      <c r="B48" s="234" t="s">
        <v>1283</v>
      </c>
      <c r="C48" s="242" t="s">
        <v>1284</v>
      </c>
      <c r="D48" s="235" t="s">
        <v>480</v>
      </c>
      <c r="E48" s="236">
        <v>1</v>
      </c>
      <c r="F48" s="237"/>
      <c r="G48" s="238">
        <f>ROUND(E48*F48,2)</f>
        <v>0</v>
      </c>
      <c r="H48" s="237"/>
      <c r="I48" s="238">
        <f>ROUND(E48*H48,2)</f>
        <v>0</v>
      </c>
      <c r="J48" s="237"/>
      <c r="K48" s="238">
        <f>ROUND(E48*J48,2)</f>
        <v>0</v>
      </c>
      <c r="L48" s="238">
        <v>21</v>
      </c>
      <c r="M48" s="238">
        <f>G48*(1+L48/100)</f>
        <v>0</v>
      </c>
      <c r="N48" s="236">
        <v>0</v>
      </c>
      <c r="O48" s="236">
        <f>ROUND(E48*N48,2)</f>
        <v>0</v>
      </c>
      <c r="P48" s="236">
        <v>0</v>
      </c>
      <c r="Q48" s="236">
        <f>ROUND(E48*P48,2)</f>
        <v>0</v>
      </c>
      <c r="R48" s="238"/>
      <c r="S48" s="238" t="s">
        <v>267</v>
      </c>
      <c r="T48" s="239" t="s">
        <v>206</v>
      </c>
      <c r="U48" s="223">
        <v>0</v>
      </c>
      <c r="V48" s="223">
        <f>ROUND(E48*U48,2)</f>
        <v>0</v>
      </c>
      <c r="W48" s="223"/>
      <c r="X48" s="223" t="s">
        <v>467</v>
      </c>
      <c r="Y48" s="223" t="s">
        <v>208</v>
      </c>
      <c r="Z48" s="212"/>
      <c r="AA48" s="212"/>
      <c r="AB48" s="212"/>
      <c r="AC48" s="212"/>
      <c r="AD48" s="212"/>
      <c r="AE48" s="212"/>
      <c r="AF48" s="212"/>
      <c r="AG48" s="212" t="s">
        <v>795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2" x14ac:dyDescent="0.2">
      <c r="A49" s="219"/>
      <c r="B49" s="220"/>
      <c r="C49" s="243" t="s">
        <v>1285</v>
      </c>
      <c r="D49" s="240"/>
      <c r="E49" s="240"/>
      <c r="F49" s="240"/>
      <c r="G49" s="240"/>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211</v>
      </c>
      <c r="AH49" s="212"/>
      <c r="AI49" s="212"/>
      <c r="AJ49" s="212"/>
      <c r="AK49" s="212"/>
      <c r="AL49" s="212"/>
      <c r="AM49" s="212"/>
      <c r="AN49" s="212"/>
      <c r="AO49" s="212"/>
      <c r="AP49" s="212"/>
      <c r="AQ49" s="212"/>
      <c r="AR49" s="212"/>
      <c r="AS49" s="212"/>
      <c r="AT49" s="212"/>
      <c r="AU49" s="212"/>
      <c r="AV49" s="212"/>
      <c r="AW49" s="212"/>
      <c r="AX49" s="212"/>
      <c r="AY49" s="212"/>
      <c r="AZ49" s="212"/>
      <c r="BA49" s="253" t="str">
        <f>C49</f>
        <v>vyhřívaná vana k vestavění vlevo, regulace teploty termostatem do 90°C, zásuvkový blok vpravo, zadní lem 40mm, blížší specifikace viz. samostatný technický standard nerezového nábytku - příloha výkazu výměr</v>
      </c>
      <c r="BB49" s="212"/>
      <c r="BC49" s="212"/>
      <c r="BD49" s="212"/>
      <c r="BE49" s="212"/>
      <c r="BF49" s="212"/>
      <c r="BG49" s="212"/>
      <c r="BH49" s="212"/>
    </row>
    <row r="50" spans="1:60" x14ac:dyDescent="0.2">
      <c r="A50" s="226" t="s">
        <v>200</v>
      </c>
      <c r="B50" s="227" t="s">
        <v>105</v>
      </c>
      <c r="C50" s="241" t="s">
        <v>106</v>
      </c>
      <c r="D50" s="228"/>
      <c r="E50" s="229"/>
      <c r="F50" s="230"/>
      <c r="G50" s="230">
        <f>SUMIF(AG51:AG54,"&lt;&gt;NOR",G51:G54)</f>
        <v>0</v>
      </c>
      <c r="H50" s="230"/>
      <c r="I50" s="230">
        <f>SUM(I51:I54)</f>
        <v>0</v>
      </c>
      <c r="J50" s="230"/>
      <c r="K50" s="230">
        <f>SUM(K51:K54)</f>
        <v>0</v>
      </c>
      <c r="L50" s="230"/>
      <c r="M50" s="230">
        <f>SUM(M51:M54)</f>
        <v>0</v>
      </c>
      <c r="N50" s="229"/>
      <c r="O50" s="229">
        <f>SUM(O51:O54)</f>
        <v>0</v>
      </c>
      <c r="P50" s="229"/>
      <c r="Q50" s="229">
        <f>SUM(Q51:Q54)</f>
        <v>0</v>
      </c>
      <c r="R50" s="230"/>
      <c r="S50" s="230"/>
      <c r="T50" s="231"/>
      <c r="U50" s="225"/>
      <c r="V50" s="225">
        <f>SUM(V51:V54)</f>
        <v>0</v>
      </c>
      <c r="W50" s="225"/>
      <c r="X50" s="225"/>
      <c r="Y50" s="225"/>
      <c r="AG50" t="s">
        <v>201</v>
      </c>
    </row>
    <row r="51" spans="1:60" outlineLevel="1" x14ac:dyDescent="0.2">
      <c r="A51" s="256">
        <v>20</v>
      </c>
      <c r="B51" s="257" t="s">
        <v>1286</v>
      </c>
      <c r="C51" s="271" t="s">
        <v>1287</v>
      </c>
      <c r="D51" s="258" t="s">
        <v>480</v>
      </c>
      <c r="E51" s="259">
        <v>1</v>
      </c>
      <c r="F51" s="260"/>
      <c r="G51" s="261">
        <f>ROUND(E51*F51,2)</f>
        <v>0</v>
      </c>
      <c r="H51" s="260"/>
      <c r="I51" s="261">
        <f>ROUND(E51*H51,2)</f>
        <v>0</v>
      </c>
      <c r="J51" s="260"/>
      <c r="K51" s="261">
        <f>ROUND(E51*J51,2)</f>
        <v>0</v>
      </c>
      <c r="L51" s="261">
        <v>21</v>
      </c>
      <c r="M51" s="261">
        <f>G51*(1+L51/100)</f>
        <v>0</v>
      </c>
      <c r="N51" s="259">
        <v>0</v>
      </c>
      <c r="O51" s="259">
        <f>ROUND(E51*N51,2)</f>
        <v>0</v>
      </c>
      <c r="P51" s="259">
        <v>0</v>
      </c>
      <c r="Q51" s="259">
        <f>ROUND(E51*P51,2)</f>
        <v>0</v>
      </c>
      <c r="R51" s="261"/>
      <c r="S51" s="261" t="s">
        <v>267</v>
      </c>
      <c r="T51" s="262" t="s">
        <v>206</v>
      </c>
      <c r="U51" s="223">
        <v>0</v>
      </c>
      <c r="V51" s="223">
        <f>ROUND(E51*U51,2)</f>
        <v>0</v>
      </c>
      <c r="W51" s="223"/>
      <c r="X51" s="223" t="s">
        <v>223</v>
      </c>
      <c r="Y51" s="223" t="s">
        <v>208</v>
      </c>
      <c r="Z51" s="212"/>
      <c r="AA51" s="212"/>
      <c r="AB51" s="212"/>
      <c r="AC51" s="212"/>
      <c r="AD51" s="212"/>
      <c r="AE51" s="212"/>
      <c r="AF51" s="212"/>
      <c r="AG51" s="212" t="s">
        <v>799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6">
        <v>21</v>
      </c>
      <c r="B52" s="257" t="s">
        <v>1286</v>
      </c>
      <c r="C52" s="271" t="s">
        <v>1288</v>
      </c>
      <c r="D52" s="258" t="s">
        <v>480</v>
      </c>
      <c r="E52" s="259">
        <v>1</v>
      </c>
      <c r="F52" s="260"/>
      <c r="G52" s="261">
        <f>ROUND(E52*F52,2)</f>
        <v>0</v>
      </c>
      <c r="H52" s="260"/>
      <c r="I52" s="261">
        <f>ROUND(E52*H52,2)</f>
        <v>0</v>
      </c>
      <c r="J52" s="260"/>
      <c r="K52" s="261">
        <f>ROUND(E52*J52,2)</f>
        <v>0</v>
      </c>
      <c r="L52" s="261">
        <v>21</v>
      </c>
      <c r="M52" s="261">
        <f>G52*(1+L52/100)</f>
        <v>0</v>
      </c>
      <c r="N52" s="259">
        <v>0</v>
      </c>
      <c r="O52" s="259">
        <f>ROUND(E52*N52,2)</f>
        <v>0</v>
      </c>
      <c r="P52" s="259">
        <v>0</v>
      </c>
      <c r="Q52" s="259">
        <f>ROUND(E52*P52,2)</f>
        <v>0</v>
      </c>
      <c r="R52" s="261"/>
      <c r="S52" s="261" t="s">
        <v>267</v>
      </c>
      <c r="T52" s="262" t="s">
        <v>206</v>
      </c>
      <c r="U52" s="223">
        <v>0</v>
      </c>
      <c r="V52" s="223">
        <f>ROUND(E52*U52,2)</f>
        <v>0</v>
      </c>
      <c r="W52" s="223"/>
      <c r="X52" s="223" t="s">
        <v>467</v>
      </c>
      <c r="Y52" s="223" t="s">
        <v>208</v>
      </c>
      <c r="Z52" s="212"/>
      <c r="AA52" s="212"/>
      <c r="AB52" s="212"/>
      <c r="AC52" s="212"/>
      <c r="AD52" s="212"/>
      <c r="AE52" s="212"/>
      <c r="AF52" s="212"/>
      <c r="AG52" s="212" t="s">
        <v>795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6">
        <v>22</v>
      </c>
      <c r="B53" s="257" t="s">
        <v>1286</v>
      </c>
      <c r="C53" s="271" t="s">
        <v>1289</v>
      </c>
      <c r="D53" s="258" t="s">
        <v>480</v>
      </c>
      <c r="E53" s="259">
        <v>1</v>
      </c>
      <c r="F53" s="260"/>
      <c r="G53" s="261">
        <f>ROUND(E53*F53,2)</f>
        <v>0</v>
      </c>
      <c r="H53" s="260"/>
      <c r="I53" s="261">
        <f>ROUND(E53*H53,2)</f>
        <v>0</v>
      </c>
      <c r="J53" s="260"/>
      <c r="K53" s="261">
        <f>ROUND(E53*J53,2)</f>
        <v>0</v>
      </c>
      <c r="L53" s="261">
        <v>21</v>
      </c>
      <c r="M53" s="261">
        <f>G53*(1+L53/100)</f>
        <v>0</v>
      </c>
      <c r="N53" s="259">
        <v>0</v>
      </c>
      <c r="O53" s="259">
        <f>ROUND(E53*N53,2)</f>
        <v>0</v>
      </c>
      <c r="P53" s="259">
        <v>0</v>
      </c>
      <c r="Q53" s="259">
        <f>ROUND(E53*P53,2)</f>
        <v>0</v>
      </c>
      <c r="R53" s="261"/>
      <c r="S53" s="261" t="s">
        <v>267</v>
      </c>
      <c r="T53" s="262" t="s">
        <v>206</v>
      </c>
      <c r="U53" s="223">
        <v>0</v>
      </c>
      <c r="V53" s="223">
        <f>ROUND(E53*U53,2)</f>
        <v>0</v>
      </c>
      <c r="W53" s="223"/>
      <c r="X53" s="223" t="s">
        <v>801</v>
      </c>
      <c r="Y53" s="223" t="s">
        <v>208</v>
      </c>
      <c r="Z53" s="212"/>
      <c r="AA53" s="212"/>
      <c r="AB53" s="212"/>
      <c r="AC53" s="212"/>
      <c r="AD53" s="212"/>
      <c r="AE53" s="212"/>
      <c r="AF53" s="212"/>
      <c r="AG53" s="212" t="s">
        <v>952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3">
        <v>23</v>
      </c>
      <c r="B54" s="234" t="s">
        <v>1286</v>
      </c>
      <c r="C54" s="242" t="s">
        <v>1290</v>
      </c>
      <c r="D54" s="235" t="s">
        <v>480</v>
      </c>
      <c r="E54" s="236">
        <v>1</v>
      </c>
      <c r="F54" s="237"/>
      <c r="G54" s="238">
        <f>ROUND(E54*F54,2)</f>
        <v>0</v>
      </c>
      <c r="H54" s="237"/>
      <c r="I54" s="238">
        <f>ROUND(E54*H54,2)</f>
        <v>0</v>
      </c>
      <c r="J54" s="237"/>
      <c r="K54" s="238">
        <f>ROUND(E54*J54,2)</f>
        <v>0</v>
      </c>
      <c r="L54" s="238">
        <v>21</v>
      </c>
      <c r="M54" s="238">
        <f>G54*(1+L54/100)</f>
        <v>0</v>
      </c>
      <c r="N54" s="236">
        <v>0</v>
      </c>
      <c r="O54" s="236">
        <f>ROUND(E54*N54,2)</f>
        <v>0</v>
      </c>
      <c r="P54" s="236">
        <v>0</v>
      </c>
      <c r="Q54" s="236">
        <f>ROUND(E54*P54,2)</f>
        <v>0</v>
      </c>
      <c r="R54" s="238"/>
      <c r="S54" s="238" t="s">
        <v>267</v>
      </c>
      <c r="T54" s="239" t="s">
        <v>206</v>
      </c>
      <c r="U54" s="223">
        <v>0</v>
      </c>
      <c r="V54" s="223">
        <f>ROUND(E54*U54,2)</f>
        <v>0</v>
      </c>
      <c r="W54" s="223"/>
      <c r="X54" s="223" t="s">
        <v>801</v>
      </c>
      <c r="Y54" s="223" t="s">
        <v>208</v>
      </c>
      <c r="Z54" s="212"/>
      <c r="AA54" s="212"/>
      <c r="AB54" s="212"/>
      <c r="AC54" s="212"/>
      <c r="AD54" s="212"/>
      <c r="AE54" s="212"/>
      <c r="AF54" s="212"/>
      <c r="AG54" s="212" t="s">
        <v>802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3"/>
      <c r="B55" s="4"/>
      <c r="C55" s="244"/>
      <c r="D55" s="6"/>
      <c r="E55" s="3"/>
      <c r="F55" s="3"/>
      <c r="G55" s="3"/>
      <c r="H55" s="3"/>
      <c r="I55" s="3"/>
      <c r="J55" s="3"/>
      <c r="K55" s="3"/>
      <c r="L55" s="3"/>
      <c r="M55" s="3"/>
      <c r="N55" s="3"/>
      <c r="O55" s="3"/>
      <c r="P55" s="3"/>
      <c r="Q55" s="3"/>
      <c r="R55" s="3"/>
      <c r="S55" s="3"/>
      <c r="T55" s="3"/>
      <c r="U55" s="3"/>
      <c r="V55" s="3"/>
      <c r="W55" s="3"/>
      <c r="X55" s="3"/>
      <c r="Y55" s="3"/>
      <c r="AE55">
        <v>12</v>
      </c>
      <c r="AF55">
        <v>21</v>
      </c>
      <c r="AG55" t="s">
        <v>186</v>
      </c>
    </row>
    <row r="56" spans="1:60" x14ac:dyDescent="0.2">
      <c r="A56" s="215"/>
      <c r="B56" s="216" t="s">
        <v>29</v>
      </c>
      <c r="C56" s="245"/>
      <c r="D56" s="217"/>
      <c r="E56" s="218"/>
      <c r="F56" s="218"/>
      <c r="G56" s="232">
        <f>G8+G17+G30+G45+G50</f>
        <v>0</v>
      </c>
      <c r="H56" s="3"/>
      <c r="I56" s="3"/>
      <c r="J56" s="3"/>
      <c r="K56" s="3"/>
      <c r="L56" s="3"/>
      <c r="M56" s="3"/>
      <c r="N56" s="3"/>
      <c r="O56" s="3"/>
      <c r="P56" s="3"/>
      <c r="Q56" s="3"/>
      <c r="R56" s="3"/>
      <c r="S56" s="3"/>
      <c r="T56" s="3"/>
      <c r="U56" s="3"/>
      <c r="V56" s="3"/>
      <c r="W56" s="3"/>
      <c r="X56" s="3"/>
      <c r="Y56" s="3"/>
      <c r="AE56">
        <f>SUMIF(L7:L54,AE55,G7:G54)</f>
        <v>0</v>
      </c>
      <c r="AF56">
        <f>SUMIF(L7:L54,AF55,G7:G54)</f>
        <v>0</v>
      </c>
      <c r="AG56" t="s">
        <v>215</v>
      </c>
    </row>
    <row r="57" spans="1:60" x14ac:dyDescent="0.2">
      <c r="C57" s="246"/>
      <c r="D57" s="10"/>
      <c r="AG57" t="s">
        <v>216</v>
      </c>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MPSoACUSk8dEnIQvBV1Buyb1ghmMLhPbOgbpvgYHKQRZJAqZJ2h19TwszJnuv5SAEEv9b10EvsRNLsA9aUxMQ==" saltValue="0hSkN/H4pnirl5Qdr9OW+Q==" spinCount="100000" sheet="1" formatRows="0"/>
  <mergeCells count="23">
    <mergeCell ref="C40:G40"/>
    <mergeCell ref="C42:G42"/>
    <mergeCell ref="C44:G44"/>
    <mergeCell ref="C47:G47"/>
    <mergeCell ref="C49:G49"/>
    <mergeCell ref="C27:G27"/>
    <mergeCell ref="C29:G29"/>
    <mergeCell ref="C32:G32"/>
    <mergeCell ref="C34:G34"/>
    <mergeCell ref="C36:G36"/>
    <mergeCell ref="C38:G38"/>
    <mergeCell ref="C14:G14"/>
    <mergeCell ref="C16:G16"/>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00 00.1 Naklady</vt:lpstr>
      <vt:lpstr>SO01 01.1 Pol</vt:lpstr>
      <vt:lpstr>SO01 01.2 Pol</vt:lpstr>
      <vt:lpstr>SO01 01.3.1 Pol</vt:lpstr>
      <vt:lpstr>SO01 01.3.2 Pol</vt:lpstr>
      <vt:lpstr>SO01 01.4 Pol</vt:lpstr>
      <vt:lpstr>SO01 01.5 Pol</vt:lpstr>
      <vt:lpstr>SO01 01.6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00.1 Naklady'!Názvy_tisku</vt:lpstr>
      <vt:lpstr>'SO01 01.1 Pol'!Názvy_tisku</vt:lpstr>
      <vt:lpstr>'SO01 01.2 Pol'!Názvy_tisku</vt:lpstr>
      <vt:lpstr>'SO01 01.3.1 Pol'!Názvy_tisku</vt:lpstr>
      <vt:lpstr>'SO01 01.3.2 Pol'!Názvy_tisku</vt:lpstr>
      <vt:lpstr>'SO01 01.4 Pol'!Názvy_tisku</vt:lpstr>
      <vt:lpstr>'SO01 01.5 Pol'!Názvy_tisku</vt:lpstr>
      <vt:lpstr>'SO01 01.6 Pol'!Názvy_tisku</vt:lpstr>
      <vt:lpstr>oadresa</vt:lpstr>
      <vt:lpstr>Stavba!Objednatel</vt:lpstr>
      <vt:lpstr>Stavba!Objekt</vt:lpstr>
      <vt:lpstr>'00 00.1 Naklady'!Oblast_tisku</vt:lpstr>
      <vt:lpstr>'SO01 01.1 Pol'!Oblast_tisku</vt:lpstr>
      <vt:lpstr>'SO01 01.2 Pol'!Oblast_tisku</vt:lpstr>
      <vt:lpstr>'SO01 01.3.1 Pol'!Oblast_tisku</vt:lpstr>
      <vt:lpstr>'SO01 01.3.2 Pol'!Oblast_tisku</vt:lpstr>
      <vt:lpstr>'SO01 01.4 Pol'!Oblast_tisku</vt:lpstr>
      <vt:lpstr>'SO01 01.5 Pol'!Oblast_tisku</vt:lpstr>
      <vt:lpstr>'SO01 01.6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Dvořáčková</dc:creator>
  <cp:lastModifiedBy>Michaela Dvořáčková</cp:lastModifiedBy>
  <cp:lastPrinted>2019-03-19T12:27:02Z</cp:lastPrinted>
  <dcterms:created xsi:type="dcterms:W3CDTF">2009-04-08T07:15:50Z</dcterms:created>
  <dcterms:modified xsi:type="dcterms:W3CDTF">2025-01-14T15:22:31Z</dcterms:modified>
</cp:coreProperties>
</file>