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/>
  <bookViews>
    <workbookView xWindow="28680" yWindow="65416" windowWidth="38640" windowHeight="21120" activeTab="4"/>
  </bookViews>
  <sheets>
    <sheet name="Rekapitulace stavby" sheetId="1" r:id="rId1"/>
    <sheet name="SO.01 - Stavba_Hlavní uzn..." sheetId="2" r:id="rId2"/>
    <sheet name="SO.02 - ZTI" sheetId="3" r:id="rId3"/>
    <sheet name="SO.03 - UT" sheetId="4" r:id="rId4"/>
    <sheet name="SO.04 - FVE + EL" sheetId="5" r:id="rId5"/>
    <sheet name="SO.05 - VZT" sheetId="6" r:id="rId6"/>
    <sheet name="SO.06 - VRN" sheetId="7" r:id="rId7"/>
    <sheet name="Pokyny pro vyplnění" sheetId="8" r:id="rId8"/>
  </sheets>
  <definedNames>
    <definedName name="_xlnm._FilterDatabase" localSheetId="1" hidden="1">'SO.01 - Stavba_Hlavní uzn...'!$C$100:$K$2171</definedName>
    <definedName name="_xlnm._FilterDatabase" localSheetId="2" hidden="1">'SO.02 - ZTI'!$C$85:$K$392</definedName>
    <definedName name="_xlnm._FilterDatabase" localSheetId="3" hidden="1">'SO.03 - UT'!$C$82:$K$159</definedName>
    <definedName name="_xlnm._FilterDatabase" localSheetId="4" hidden="1">'SO.04 - FVE + EL'!$C$82:$K$413</definedName>
    <definedName name="_xlnm._FilterDatabase" localSheetId="5" hidden="1">'SO.05 - VZT'!$C$84:$K$222</definedName>
    <definedName name="_xlnm._FilterDatabase" localSheetId="6" hidden="1">'SO.06 - VRN'!$C$83:$K$101</definedName>
    <definedName name="_xlnm.Print_Area" localSheetId="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stavby'!$C$42:$AQ$61</definedName>
    <definedName name="_xlnm.Print_Area" localSheetId="1">'SO.01 - Stavba_Hlavní uzn...'!$C$4:$J$39,'SO.01 - Stavba_Hlavní uzn...'!$C$45:$J$82,'SO.01 - Stavba_Hlavní uzn...'!$C$88:$K$2171</definedName>
    <definedName name="_xlnm.Print_Area" localSheetId="2">'SO.02 - ZTI'!$C$4:$J$39,'SO.02 - ZTI'!$C$45:$J$67,'SO.02 - ZTI'!$C$73:$K$392</definedName>
    <definedName name="_xlnm.Print_Area" localSheetId="3">'SO.03 - UT'!$C$4:$J$39,'SO.03 - UT'!$C$45:$J$64,'SO.03 - UT'!$C$70:$K$159</definedName>
    <definedName name="_xlnm.Print_Area" localSheetId="4">'SO.04 - FVE + EL'!$C$4:$J$39,'SO.04 - FVE + EL'!$C$45:$J$64,'SO.04 - FVE + EL'!$C$70:$K$413</definedName>
    <definedName name="_xlnm.Print_Area" localSheetId="5">'SO.05 - VZT'!$C$4:$J$39,'SO.05 - VZT'!$C$45:$J$66,'SO.05 - VZT'!$C$72:$K$222</definedName>
    <definedName name="_xlnm.Print_Area" localSheetId="6">'SO.06 - VRN'!$C$4:$J$39,'SO.06 - VRN'!$C$45:$J$65,'SO.06 - VRN'!$C$71:$K$101</definedName>
    <definedName name="_xlnm.Print_Titles" localSheetId="0">'Rekapitulace stavby'!$52:$52</definedName>
    <definedName name="_xlnm.Print_Titles" localSheetId="1">'SO.01 - Stavba_Hlavní uzn...'!$100:$100</definedName>
    <definedName name="_xlnm.Print_Titles" localSheetId="2">'SO.02 - ZTI'!$85:$85</definedName>
    <definedName name="_xlnm.Print_Titles" localSheetId="3">'SO.03 - UT'!$82:$82</definedName>
    <definedName name="_xlnm.Print_Titles" localSheetId="4">'SO.04 - FVE + EL'!$82:$82</definedName>
    <definedName name="_xlnm.Print_Titles" localSheetId="5">'SO.05 - VZT'!$84:$84</definedName>
    <definedName name="_xlnm.Print_Titles" localSheetId="6">'SO.06 - VRN'!$83:$83</definedName>
  </definedNames>
  <calcPr calcId="191029"/>
  <extLst/>
</workbook>
</file>

<file path=xl/sharedStrings.xml><?xml version="1.0" encoding="utf-8"?>
<sst xmlns="http://schemas.openxmlformats.org/spreadsheetml/2006/main" count="26498" uniqueCount="3536">
  <si>
    <t>Export Komplet</t>
  </si>
  <si>
    <t>VZ</t>
  </si>
  <si>
    <t>2.0</t>
  </si>
  <si>
    <t/>
  </si>
  <si>
    <t>False</t>
  </si>
  <si>
    <t>{839c85bd-c029-48cb-a72c-aa96686720fa}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</si>
  <si>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</si>
  <si>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</si>
  <si>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</si>
  <si>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</si>
  <si>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</si>
  <si>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</si>
  <si>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</si>
  <si>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</si>
  <si>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</si>
  <si>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145052023-2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</si>
  <si>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</si>
  <si>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</si>
  <si>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Gerontologické centrum Šimůnkova - Rozšíření denního stacionáře</t>
  </si>
  <si>
    <t>KSO:</t>
  </si>
  <si>
    <t>801 1</t>
  </si>
  <si>
    <t>CC-CZ:</t>
  </si>
  <si>
    <t>126</t>
  </si>
  <si>
    <t>Místo:</t>
  </si>
  <si>
    <t xml:space="preserve"> Šimůnkova 1600/5. Praha 8 - Kobylisy</t>
  </si>
  <si>
    <t>Datum:</t>
  </si>
  <si>
    <t>12. 5. 2023</t>
  </si>
  <si>
    <t>CZ-CPV:</t>
  </si>
  <si>
    <t>45000000-7</t>
  </si>
  <si>
    <t>Zadavatel:</t>
  </si>
  <si>
    <t>IČ:</t>
  </si>
  <si>
    <t>Gerontologické centrum v Praze 8</t>
  </si>
  <si>
    <t>DIČ:</t>
  </si>
  <si>
    <t>Uchazeč:</t>
  </si>
  <si>
    <t>Vyplň údaj</t>
  </si>
  <si>
    <t>Projektant:</t>
  </si>
  <si>
    <t> ATELIER GENESIS spol. s.r.o.</t>
  </si>
  <si>
    <t>True</t>
  </si>
  <si>
    <t>Zpracovatel:</t>
  </si>
  <si>
    <t xml:space="preserve">S3-Servis,Statika,Stavby s.r.o.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</si>
  <si>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</si>
  <si>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</si>
  <si>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</si>
  <si>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</si>
  <si>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</si>
  <si>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</si>
  <si>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</si>
  <si>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</si>
  <si>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</si>
  <si>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</si>
  <si>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</si>
  <si>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</si>
  <si>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</si>
  <si>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</si>
  <si>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</si>
  <si>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</si>
  <si>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</si>
  <si>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</si>
  <si>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</si>
  <si>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</si>
  <si>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</si>
  <si>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</si>
  <si>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</si>
  <si>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</si>
  <si>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</si>
  <si>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</si>
  <si>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</si>
  <si>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</si>
  <si>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</si>
  <si>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</si>
  <si>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</si>
  <si>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</si>
  <si>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</si>
  <si>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</si>
  <si>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</si>
  <si>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</si>
  <si>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</si>
  <si>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</si>
  <si>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</si>
  <si>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</si>
  <si>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</si>
  <si>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SO.01</t>
  </si>
  <si>
    <t>Stavba_Hlavní uznatelné výdaje</t>
  </si>
  <si>
    <t>STA</t>
  </si>
  <si>
    <t>1</t>
  </si>
  <si>
    <t>{5358d040-d286-4ca1-a14d-3ddf9159f09f}</t>
  </si>
  <si>
    <t>2</t>
  </si>
  <si>
    <t>SO.02</t>
  </si>
  <si>
    <t>ZTI</t>
  </si>
  <si>
    <t>{ac30d75a-7263-44ba-9b5a-53acbef1f6e5}</t>
  </si>
  <si>
    <t>SO.03</t>
  </si>
  <si>
    <t>UT</t>
  </si>
  <si>
    <t>{c86027fe-c040-4919-a790-c68b74facae2}</t>
  </si>
  <si>
    <t>SO.04</t>
  </si>
  <si>
    <t>FVE + EL</t>
  </si>
  <si>
    <t>{1c6a0490-a6da-4277-8784-6b9e47b3576f}</t>
  </si>
  <si>
    <t>SO.05</t>
  </si>
  <si>
    <t>VZT</t>
  </si>
  <si>
    <t>{c6bf195e-eb03-4d10-9229-746c06282784}</t>
  </si>
  <si>
    <t>SO.06</t>
  </si>
  <si>
    <t>VRN</t>
  </si>
  <si>
    <t>{ddd11e50-a295-4410-afd7-51ad90fe413f}</t>
  </si>
  <si>
    <t>KRYCÍ LIST SOUPISU PRACÍ</t>
  </si>
  <si>
    <t>Objekt:</t>
  </si>
  <si>
    <t>SO.01 - Stavba_Hlavní uznatelné výdaje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</si>
  <si>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</si>
  <si>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</si>
  <si>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</si>
  <si>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</si>
  <si>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</si>
  <si>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</si>
  <si>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</si>
  <si>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</si>
  <si>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</si>
  <si>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</si>
  <si>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</si>
  <si>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</si>
  <si>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</si>
  <si>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</si>
  <si>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</si>
  <si>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</si>
  <si>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</si>
  <si>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</si>
  <si>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</si>
  <si>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</si>
  <si>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</si>
  <si>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</si>
  <si>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</si>
  <si>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</si>
  <si>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786 - Dokončovací práce - čalounické úpravy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</si>
  <si>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</si>
  <si>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</si>
  <si>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</si>
  <si>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</si>
  <si>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</si>
  <si>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</si>
  <si>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</si>
  <si>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</si>
  <si>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</si>
  <si>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</si>
  <si>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</si>
  <si>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</si>
  <si>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</si>
  <si>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</si>
  <si>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</si>
  <si>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</si>
  <si>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</si>
  <si>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</si>
  <si>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</si>
  <si>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111111101</t>
  </si>
  <si>
    <t>Odstranění travin v rovině nebo ve svahu do 1:5 ručně</t>
  </si>
  <si>
    <t>m2</t>
  </si>
  <si>
    <t>CS ÚRS 2023 02</t>
  </si>
  <si>
    <t>4</t>
  </si>
  <si>
    <t>-1583582290</t>
  </si>
  <si>
    <t>PP</t>
  </si>
  <si>
    <t>Odstranění travin a rákosu ručně travin pro jakoukoli plochu v rovině nebo ve svahu sklonu do 1:5</t>
  </si>
  <si>
    <t>Online PSC</t>
  </si>
  <si>
    <t>https://podminky.urs.cz/item/CS_URS_2023_02/111111101</t>
  </si>
  <si>
    <t>121112003</t>
  </si>
  <si>
    <t>Sejmutí ornice tl vrstvy do 200 mm ručně</t>
  </si>
  <si>
    <t>-445347117</t>
  </si>
  <si>
    <t>Sejmutí ornice ručně při souvislé ploše, tl. vrstvy do 200 mm</t>
  </si>
  <si>
    <t>https://podminky.urs.cz/item/CS_URS_2023_02/121112003</t>
  </si>
  <si>
    <t>3</t>
  </si>
  <si>
    <t>122211101</t>
  </si>
  <si>
    <t>Odkopávky a prokopávky v hornině třídy těžitelnosti I, skupiny 3 ručně</t>
  </si>
  <si>
    <t>m3</t>
  </si>
  <si>
    <t>-877980484</t>
  </si>
  <si>
    <t>Odkopávky a prokopávky ručně zapažené i nezapažené v hornině třídy těžitelnosti I skupiny 3</t>
  </si>
  <si>
    <t>https://podminky.urs.cz/item/CS_URS_2023_02/122211101</t>
  </si>
  <si>
    <t>VV</t>
  </si>
  <si>
    <t>15,271*0,2</t>
  </si>
  <si>
    <t>131213701</t>
  </si>
  <si>
    <t>Hloubení nezapažených jam v soudržných horninách třídy těžitelnosti I skupiny 3 ručně</t>
  </si>
  <si>
    <t>-501142335</t>
  </si>
  <si>
    <t>Hloubení nezapažených jam ručně s urovnáním dna do předepsaného profilu a spádu v hornině třídy těžitelnosti I skupiny 3 soudržných</t>
  </si>
  <si>
    <t>https://podminky.urs.cz/item/CS_URS_2023_02/131213701</t>
  </si>
  <si>
    <t>Patky</t>
  </si>
  <si>
    <t>4*(0,5*0,5)*1</t>
  </si>
  <si>
    <t>Součet</t>
  </si>
  <si>
    <t>5</t>
  </si>
  <si>
    <t>139711111</t>
  </si>
  <si>
    <t>Vykopávky v uzavřených prostorech v hornině třídy těžitelnosti I skupiny 1 až 3 ručně</t>
  </si>
  <si>
    <t>2017321466</t>
  </si>
  <si>
    <t>Vykopávka v uzavřených prostorech ručně v hornině třídy těžitelnosti I skupiny 1 až 3</t>
  </si>
  <si>
    <t>https://podminky.urs.cz/item/CS_URS_2023_02/139711111</t>
  </si>
  <si>
    <t>Kanalizace</t>
  </si>
  <si>
    <t>0,8*1,4*(0,7+1,1+0,9+0,7+0,5+1,0+4,2)</t>
  </si>
  <si>
    <t>6</t>
  </si>
  <si>
    <t>161111502</t>
  </si>
  <si>
    <t>Svislé přemístění výkopku z horniny třídy těžitelnosti I skupiny 1 až 3 hl výkopu přes 3 do 6 m nošením</t>
  </si>
  <si>
    <t>844793552</t>
  </si>
  <si>
    <t>Svislé přemístění výkopku nošením bez naložení, avšak s vyprázdněním nádoby na hromady nebo do dopravního prostředku z horniny třídy těžitelnosti I skupiny 1 až 3, při hloubce výkopu přes 3 do 6 m</t>
  </si>
  <si>
    <t>https://podminky.urs.cz/item/CS_URS_2023_02/161111502</t>
  </si>
  <si>
    <t>7</t>
  </si>
  <si>
    <t>162211311</t>
  </si>
  <si>
    <t>Vodorovné přemístění výkopku z horniny třídy těžitelnosti I skupiny 1 až 3 stavebním kolečkem do 10 m</t>
  </si>
  <si>
    <t>749345496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</si>
  <si>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</si>
  <si>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https://podminky.urs.cz/item/CS_URS_2023_02/162211311</t>
  </si>
  <si>
    <t>15,271*0,15</t>
  </si>
  <si>
    <t>3,054+1+10,192</t>
  </si>
  <si>
    <t>8</t>
  </si>
  <si>
    <t>162751117</t>
  </si>
  <si>
    <t>Vodorovné přemístění přes 9 000 do 10000 m výkopku/sypaniny z horniny třídy těžitelnosti I skupiny 1 až 3</t>
  </si>
  <si>
    <t>-1499379345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</si>
  <si>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</si>
  <si>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https://podminky.urs.cz/item/CS_URS_2023_02/162751117</t>
  </si>
  <si>
    <t>3,054+1+10,192-5,606</t>
  </si>
  <si>
    <t>9</t>
  </si>
  <si>
    <t>162751119</t>
  </si>
  <si>
    <t>Příplatek k vodorovnému přemístění výkopku/sypaniny z horniny třídy těžitelnosti I skupiny 1 až 3 ZKD 1000 m přes 10000 m</t>
  </si>
  <si>
    <t>545249396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</si>
  <si>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</si>
  <si>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https://podminky.urs.cz/item/CS_URS_2023_02/162751119</t>
  </si>
  <si>
    <t>(3,054+1+10,192-5,606)*5</t>
  </si>
  <si>
    <t>10</t>
  </si>
  <si>
    <t>167111101</t>
  </si>
  <si>
    <t>Nakládání výkopku z hornin třídy těžitelnosti I skupiny 1 až 3 ručně</t>
  </si>
  <si>
    <t>-1350708935</t>
  </si>
  <si>
    <t>Nakládání, skládání a překládání neulehlého výkopku nebo sypaniny ručně nakládání, z hornin třídy těžitelnosti I, skupiny 1 až 3</t>
  </si>
  <si>
    <t>https://podminky.urs.cz/item/CS_URS_2023_02/167111101</t>
  </si>
  <si>
    <t>11</t>
  </si>
  <si>
    <t>171201221</t>
  </si>
  <si>
    <t>Poplatek za uložení na skládce (skládkovné) zeminy a kamení kód odpadu 17 05 04</t>
  </si>
  <si>
    <t>t</t>
  </si>
  <si>
    <t>-532420236</t>
  </si>
  <si>
    <t>Poplatek za uložení stavebního odpadu na skládce (skládkovné) zeminy a kamení zatříděného do Katalogu odpadů pod kódem 17 05 04</t>
  </si>
  <si>
    <t>https://podminky.urs.cz/item/CS_URS_2023_02/171201221</t>
  </si>
  <si>
    <t>(3,054+1+10,192-5,606)*1,8</t>
  </si>
  <si>
    <t>12</t>
  </si>
  <si>
    <t>171251201</t>
  </si>
  <si>
    <t>Uložení sypaniny na skládky nebo meziskládky</t>
  </si>
  <si>
    <t>759574154</t>
  </si>
  <si>
    <t>Uložení sypaniny na skládky nebo meziskládky bez hutnění s upravením uložené sypaniny do předepsaného tvaru</t>
  </si>
  <si>
    <t>https://podminky.urs.cz/item/CS_URS_2023_02/171251201</t>
  </si>
  <si>
    <t>13</t>
  </si>
  <si>
    <t>174111101</t>
  </si>
  <si>
    <t>Zásyp jam, šachet rýh nebo kolem objektů sypaninou se zhutněním ručně</t>
  </si>
  <si>
    <t>-270974860</t>
  </si>
  <si>
    <t>Zásyp sypaninou z jakékoliv horniny ručně s uložením výkopku ve vrstvách se zhutněním jam, šachet, rýh nebo kolem objektů v těchto vykopávkách</t>
  </si>
  <si>
    <t>https://podminky.urs.cz/item/CS_URS_2023_02/174111101</t>
  </si>
  <si>
    <t>10,192*0,55 'Přepočtené koeficientem množství</t>
  </si>
  <si>
    <t>14</t>
  </si>
  <si>
    <t>174111109</t>
  </si>
  <si>
    <t>Příplatek k zásypu za ruční prohození sypaniny sítem</t>
  </si>
  <si>
    <t>-726284829</t>
  </si>
  <si>
    <t>Zásyp sypaninou z jakékoliv horniny ručně Příplatek k ceně za prohození sypaniny sítem</t>
  </si>
  <si>
    <t>https://podminky.urs.cz/item/CS_URS_2023_02/174111109</t>
  </si>
  <si>
    <t>175111101</t>
  </si>
  <si>
    <t>Obsypání potrubí ručně sypaninou bez prohození, uloženou do 3 m</t>
  </si>
  <si>
    <t>876323684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</si>
  <si>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</si>
  <si>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https://podminky.urs.cz/item/CS_URS_2023_02/175111101</t>
  </si>
  <si>
    <t>10,192*0,45 'Přepočtené koeficientem množství</t>
  </si>
  <si>
    <t>16</t>
  </si>
  <si>
    <t>M</t>
  </si>
  <si>
    <t>58337308</t>
  </si>
  <si>
    <t>štěrkopísek frakce 0/2</t>
  </si>
  <si>
    <t>659848190</t>
  </si>
  <si>
    <t>10,192*2 'Přepočtené koeficientem množství</t>
  </si>
  <si>
    <t>Zakládání</t>
  </si>
  <si>
    <t>17</t>
  </si>
  <si>
    <t>273322511</t>
  </si>
  <si>
    <t>Základové desky ze ŽB se zvýšenými nároky na prostředí tř. C 25/30</t>
  </si>
  <si>
    <t>1826241969</t>
  </si>
  <si>
    <t>Základy z betonu železového (bez výztuže) desky z betonu se zvýšenými nároky na prostředí tř. C 25/30</t>
  </si>
  <si>
    <t>https://podminky.urs.cz/item/CS_URS_2023_02/273322511</t>
  </si>
  <si>
    <t>A.102 -P1</t>
  </si>
  <si>
    <t>(3,69*2,73)*0,12</t>
  </si>
  <si>
    <t>Mezisoučet</t>
  </si>
  <si>
    <t>18</t>
  </si>
  <si>
    <t>273361821</t>
  </si>
  <si>
    <t>Výztuž základových desek betonářskou ocelí 10 505 (R)</t>
  </si>
  <si>
    <t>-1011449427</t>
  </si>
  <si>
    <t>Výztuž základů desek z betonářské oceli 10 505 (R) nebo BSt 500</t>
  </si>
  <si>
    <t>https://podminky.urs.cz/item/CS_URS_2023_02/273361821</t>
  </si>
  <si>
    <t>A.012-P1</t>
  </si>
  <si>
    <t>1,209*90/1000*1,05</t>
  </si>
  <si>
    <t>19</t>
  </si>
  <si>
    <t>275313711</t>
  </si>
  <si>
    <t>Základové patky z betonu tř. C 20/25</t>
  </si>
  <si>
    <t>-431497781</t>
  </si>
  <si>
    <t>Základy z betonu prostého patky a bloky z betonu kamenem neprokládaného tř. C 20/25</t>
  </si>
  <si>
    <t>https://podminky.urs.cz/item/CS_URS_2023_02/275313711</t>
  </si>
  <si>
    <t>20</t>
  </si>
  <si>
    <t>275351121</t>
  </si>
  <si>
    <t>Zřízení bednění základových patek</t>
  </si>
  <si>
    <t>1379757063</t>
  </si>
  <si>
    <t>Bednění základů patek zřízení</t>
  </si>
  <si>
    <t>https://podminky.urs.cz/item/CS_URS_2023_02/275351121</t>
  </si>
  <si>
    <t>4*(0,5+0,5+0,5+0,5)*1</t>
  </si>
  <si>
    <t>275351122</t>
  </si>
  <si>
    <t>Odstranění bednění základových patek</t>
  </si>
  <si>
    <t>-1509504624</t>
  </si>
  <si>
    <t>Bednění základů patek odstranění</t>
  </si>
  <si>
    <t>https://podminky.urs.cz/item/CS_URS_2023_02/275351122</t>
  </si>
  <si>
    <t>22</t>
  </si>
  <si>
    <t>275361821</t>
  </si>
  <si>
    <t>Výztuž základových patek betonářskou ocelí 10 505 (R)</t>
  </si>
  <si>
    <t>96267560</t>
  </si>
  <si>
    <t>Výztuž základů patek z betonářské oceli 10 505 (R)</t>
  </si>
  <si>
    <t>https://podminky.urs.cz/item/CS_URS_2023_02/275361821</t>
  </si>
  <si>
    <t>1*150/1000*1,05</t>
  </si>
  <si>
    <t>Svislé a kompletní konstrukce</t>
  </si>
  <si>
    <t>23</t>
  </si>
  <si>
    <t>317234410</t>
  </si>
  <si>
    <t>Vyzdívka mezi nosníky z cihel pálených na MC</t>
  </si>
  <si>
    <t>575886647</t>
  </si>
  <si>
    <t>Vyzdívka mezi nosníky cihlami pálenými na maltu cementovou</t>
  </si>
  <si>
    <t>https://podminky.urs.cz/item/CS_URS_2023_02/317234410</t>
  </si>
  <si>
    <t>1,5*0,3*0,14</t>
  </si>
  <si>
    <t>1,6*0,45*0,14</t>
  </si>
  <si>
    <t>1,3*0,08*0,2*7</t>
  </si>
  <si>
    <t>1,4*0,08*0,2*3</t>
  </si>
  <si>
    <t>24</t>
  </si>
  <si>
    <t>330321515</t>
  </si>
  <si>
    <t>Sloupy nebo pilíře z betonu pohledového pro prostředí s mrazovými cykly tř. C 25/30 bez výztuže</t>
  </si>
  <si>
    <t>564740674</t>
  </si>
  <si>
    <t>Sloupy, pilíře, táhla, rámové stojky, vzpěry z betonu železového (bez výztuže) pohledového pro prostředí s mrazovými cykly tř. C 25/30</t>
  </si>
  <si>
    <t>https://podminky.urs.cz/item/CS_URS_2023_02/330321515</t>
  </si>
  <si>
    <t>Nohy lavičky</t>
  </si>
  <si>
    <t>4*(0,45*0,45)*0,3</t>
  </si>
  <si>
    <t>25</t>
  </si>
  <si>
    <t>331351121</t>
  </si>
  <si>
    <t>Zřízení bednění čtyřúhelníkových sloupů v do 4 m průřezu přes 0,08 do 0,16 m2</t>
  </si>
  <si>
    <t>138498012</t>
  </si>
  <si>
    <t>Bednění hranatých sloupů a pilířů včetně vzepření průřezu pravoúhlého čtyřúhelníka výšky do 4 m, průřezu přes 0,08 do 0,16 m2 zřízení</t>
  </si>
  <si>
    <t>https://podminky.urs.cz/item/CS_URS_2023_02/331351121</t>
  </si>
  <si>
    <t>4*(0,45+0,45+0,45+0,45)*0,3</t>
  </si>
  <si>
    <t>26</t>
  </si>
  <si>
    <t>331351122</t>
  </si>
  <si>
    <t>Odstranění bednění čtyřúhelníkových sloupů v do 4 m průřezu přes 0,08 do 0,16 m2</t>
  </si>
  <si>
    <t>-1074394756</t>
  </si>
  <si>
    <t>Bednění hranatých sloupů a pilířů včetně vzepření průřezu pravoúhlého čtyřúhelníka výšky do 4 m, průřezu přes 0,08 do 0,16 m2 odstranění</t>
  </si>
  <si>
    <t>https://podminky.urs.cz/item/CS_URS_2023_02/331351122</t>
  </si>
  <si>
    <t>27</t>
  </si>
  <si>
    <t>331351911</t>
  </si>
  <si>
    <t>Příplatek k cenám bednění čtyřúhelníkových sloupů za pohledový beton</t>
  </si>
  <si>
    <t>64198599</t>
  </si>
  <si>
    <t>Bednění hranatých sloupů a pilířů včetně vzepření průřezu pravoúhlého čtyřúhelníka Příplatek k cenám za pohledový beton</t>
  </si>
  <si>
    <t>https://podminky.urs.cz/item/CS_URS_2023_02/331351911</t>
  </si>
  <si>
    <t>28</t>
  </si>
  <si>
    <t>331361821</t>
  </si>
  <si>
    <t>Výztuž sloupů hranatých betonářskou ocelí 10 505</t>
  </si>
  <si>
    <t>1268012200</t>
  </si>
  <si>
    <t>Výztuž sloupů, pilířů, rámových stojek, táhel nebo vzpěr hranatých svislých nebo šikmých (odkloněných) z betonářské oceli 10 505 (R) nebo BSt 500</t>
  </si>
  <si>
    <t>https://podminky.urs.cz/item/CS_URS_2023_02/331361821</t>
  </si>
  <si>
    <t>0,243*150/1000*1,1</t>
  </si>
  <si>
    <t>29</t>
  </si>
  <si>
    <t>340239212</t>
  </si>
  <si>
    <t>Zazdívka otvorů v příčkách nebo stěnách pl přes 1 do 4 m2 cihlami plnými tl přes 100 mm</t>
  </si>
  <si>
    <t>-395144054</t>
  </si>
  <si>
    <t>Zazdívka otvorů v příčkách nebo stěnách cihlami plnými pálenými plochy přes 1 m2 do 4 m2, tloušťky přes 100 mm</t>
  </si>
  <si>
    <t>https://podminky.urs.cz/item/CS_URS_2023_02/340239212</t>
  </si>
  <si>
    <t>A - 1NP</t>
  </si>
  <si>
    <t>0,8*2</t>
  </si>
  <si>
    <t>C - 2NP</t>
  </si>
  <si>
    <t>1,085*2,02</t>
  </si>
  <si>
    <t>0,9*2,02</t>
  </si>
  <si>
    <t>0,605*2,02</t>
  </si>
  <si>
    <t>30</t>
  </si>
  <si>
    <t>342244121</t>
  </si>
  <si>
    <t>Příčka z cihel děrovaných do P10 na maltu M5 tloušťky 140 mm</t>
  </si>
  <si>
    <t>325217495</t>
  </si>
  <si>
    <t>Příčky jednoduché z cihel děrovaných klasických spojených na pero a drážku na maltu M5, pevnost cihel do P15, tl. příčky 140 mm</t>
  </si>
  <si>
    <t>https://podminky.urs.cz/item/CS_URS_2023_02/342244121</t>
  </si>
  <si>
    <t>1,64*3,0</t>
  </si>
  <si>
    <t>2,08*3,0</t>
  </si>
  <si>
    <t>Otvory</t>
  </si>
  <si>
    <t xml:space="preserve"> -0,8*2*2</t>
  </si>
  <si>
    <t>31</t>
  </si>
  <si>
    <t>342291121</t>
  </si>
  <si>
    <t>Ukotvení příček k cihelným konstrukcím plochými kotvami</t>
  </si>
  <si>
    <t>m</t>
  </si>
  <si>
    <t>1914077030</t>
  </si>
  <si>
    <t>Ukotvení příček plochými kotvami, do konstrukce cihelné</t>
  </si>
  <si>
    <t>https://podminky.urs.cz/item/CS_URS_2023_02/342291121</t>
  </si>
  <si>
    <t>32</t>
  </si>
  <si>
    <t>346244381</t>
  </si>
  <si>
    <t>Plentování jednostranné v do 200 mm válcovaných nosníků cihlami</t>
  </si>
  <si>
    <t>405380210</t>
  </si>
  <si>
    <t>Plentování ocelových válcovaných nosníků jednostranné cihlami na maltu, výška stojiny do 200 mm</t>
  </si>
  <si>
    <t>https://podminky.urs.cz/item/CS_URS_2023_02/346244381</t>
  </si>
  <si>
    <t>10*0,75</t>
  </si>
  <si>
    <t>33</t>
  </si>
  <si>
    <t>349231821</t>
  </si>
  <si>
    <t>Přizdívka ostění s ozubem z cihel tl přes 150 do 300 mm</t>
  </si>
  <si>
    <t>-445506845</t>
  </si>
  <si>
    <t>Přizdívka z cihel ostění s ozubem ve vybouraných otvorech, s vysekáním kapes pro zavázaní přes 150 do 300 mm</t>
  </si>
  <si>
    <t>https://podminky.urs.cz/item/CS_URS_2023_02/349231821</t>
  </si>
  <si>
    <t>0,3*2,1*2+0,4*3,015</t>
  </si>
  <si>
    <t>0,15*2,1*4</t>
  </si>
  <si>
    <t>Komunikace pozemní</t>
  </si>
  <si>
    <t>34</t>
  </si>
  <si>
    <t>564750001</t>
  </si>
  <si>
    <t>Podklad z kameniva hrubého drceného vel. 8-16 mm plochy do 100 m2 tl 150 mm</t>
  </si>
  <si>
    <t>915722971</t>
  </si>
  <si>
    <t>Podklad nebo kryt z kameniva hrubého drceného vel. 8-16 mm s rozprostřením a zhutněním plochy jednotlivě do 100 m2, po zhutnění tl. 150 mm</t>
  </si>
  <si>
    <t>https://podminky.urs.cz/item/CS_URS_2023_02/564750001</t>
  </si>
  <si>
    <t>35</t>
  </si>
  <si>
    <t>564770101</t>
  </si>
  <si>
    <t>Podklad z kameniva hrubého drceného vel. 16-32 mm plochy do 100 m2 tl 250 mm</t>
  </si>
  <si>
    <t>1610061684</t>
  </si>
  <si>
    <t>Podklad nebo kryt z kameniva hrubého drceného vel. 16-32 mm s rozprostřením a zhutněním plochy jednotlivě do 100 m2, po zhutnění tl. 250 mm</t>
  </si>
  <si>
    <t>https://podminky.urs.cz/item/CS_URS_2023_02/564770101</t>
  </si>
  <si>
    <t>36</t>
  </si>
  <si>
    <t>596211110</t>
  </si>
  <si>
    <t>Kladení zámkové dlažby komunikací pro pěší ručně tl 60 mm skupiny A pl do 50 m2</t>
  </si>
  <si>
    <t>-999294888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</si>
  <si>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</si>
  <si>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https://podminky.urs.cz/item/CS_URS_2023_02/596211110</t>
  </si>
  <si>
    <t>37</t>
  </si>
  <si>
    <t>59245015</t>
  </si>
  <si>
    <t>dlažba zámková tvaru I 200x165x60mm přírodní</t>
  </si>
  <si>
    <t>554024262</t>
  </si>
  <si>
    <t>15,271*1,15 'Přepočtené koeficientem množství</t>
  </si>
  <si>
    <t>Úpravy povrchů, podlahy a osazování výplní</t>
  </si>
  <si>
    <t>38</t>
  </si>
  <si>
    <t>611315112</t>
  </si>
  <si>
    <t>Vápenná hladká omítka rýh ve stropech š přes 150 do 300 mm</t>
  </si>
  <si>
    <t>1540559838</t>
  </si>
  <si>
    <t>Vápenná omítka rýh hladká ve stropech, šířky rýhy přes 150 do 300 mm</t>
  </si>
  <si>
    <t>https://podminky.urs.cz/item/CS_URS_2023_02/611315112</t>
  </si>
  <si>
    <t>1,8*0,15+3,681+1,52*0,1+20,955-(1,6+1,5+2,8+1,9+4,4)</t>
  </si>
  <si>
    <t>2,335*0,15+1,635+0,378+(3,45+1,745+2,58)*0,15</t>
  </si>
  <si>
    <t>39</t>
  </si>
  <si>
    <t>611315122</t>
  </si>
  <si>
    <t>Vápenná štuková omítka rýh ve stropech š přes 150 do 300 mm</t>
  </si>
  <si>
    <t>-301013884</t>
  </si>
  <si>
    <t>Vápenná omítka rýh štuková ve stropech, šířky rýhy přes 150 do 300 mm</t>
  </si>
  <si>
    <t>https://podminky.urs.cz/item/CS_URS_2023_02/611315122</t>
  </si>
  <si>
    <t>40</t>
  </si>
  <si>
    <t>612131101</t>
  </si>
  <si>
    <t>Cementový postřik vnitřních stěn nanášený celoplošně ručně</t>
  </si>
  <si>
    <t>-187233015</t>
  </si>
  <si>
    <t>Podkladní a spojovací vrstva vnitřních omítaných ploch cementový postřik nanášený ručně celoplošně stěn</t>
  </si>
  <si>
    <t>https://podminky.urs.cz/item/CS_URS_2023_02/612131101</t>
  </si>
  <si>
    <t>0,4*1,78+1,05*1,78+0,73*1,9</t>
  </si>
  <si>
    <t>0,8*2,0*2</t>
  </si>
  <si>
    <t>(0,95+0,7+1,48)*1,51</t>
  </si>
  <si>
    <t>(0,56+0,96)*1,36*2</t>
  </si>
  <si>
    <t>(1,83+0,6+1,02)*1,54</t>
  </si>
  <si>
    <t>(1,185+0,84+0,18+0,56+1,3+0,58*2+0,18)*1,97</t>
  </si>
  <si>
    <t>(0,25+0,425+0,98+1,495)*1,36-0,98*0,15</t>
  </si>
  <si>
    <t>(0,92+1,43)*2*2,03+(1,43*2+1,02+0,88)*2*1,42-(0,6*4+0,7)*1,42</t>
  </si>
  <si>
    <t>1,085*2,02*2</t>
  </si>
  <si>
    <t>0,9*2,02*2</t>
  </si>
  <si>
    <t>0,605*2,02*2</t>
  </si>
  <si>
    <t>(1,64*3,0-0,8*1,97)*2</t>
  </si>
  <si>
    <t>(2,08*3,0-0,8*1,97)*2</t>
  </si>
  <si>
    <t>41</t>
  </si>
  <si>
    <t>612131121</t>
  </si>
  <si>
    <t>Penetrační disperzní nátěr vnitřních stěn nanášený ručně</t>
  </si>
  <si>
    <t>-1482871472</t>
  </si>
  <si>
    <t>Podkladní a spojovací vrstva vnitřních omítaných ploch penetrace disperzní nanášená ručně stěn</t>
  </si>
  <si>
    <t>https://podminky.urs.cz/item/CS_URS_2023_02/612131121</t>
  </si>
  <si>
    <t>(5,64+4,93)*2*3,015-(0,7*1,97+0,8*1,97*2+1,5*1,5+0,87*2,14)</t>
  </si>
  <si>
    <t>0,15*(1,3+2,1*2)+0,15*1,5*2</t>
  </si>
  <si>
    <t>(0,92+1,43)*2*(3,015-2,03)</t>
  </si>
  <si>
    <t>(1,02+0,88+1,43*2)*2*(3,015-1,42)</t>
  </si>
  <si>
    <t>-(0,6+0,6+0,7)*(1,97-1,42)</t>
  </si>
  <si>
    <t>(18,4+0,4*4+4,75+1,05+2,85+18,4+0,4*4+10.0+0,4*2+1,8+1,97*2+3,69*2+2,73*2+2,73+5,085*2)*3,015</t>
  </si>
  <si>
    <t>-(2,39*2,1+2,4*2,1*2+2,36*2,1+2,4*2,1*2+0,8*1,97+0,98*1,45*11+1,0*1,97+0,8*1,97*2)</t>
  </si>
  <si>
    <t>0,1*(2,4+2,1*2)*6+0,15*(0,98+1,45*2)*11</t>
  </si>
  <si>
    <t>0,15*(1,0+2,1*2)+0,13*(2,28+3,015*2)</t>
  </si>
  <si>
    <t>-(1,2*2,7+0,8*1,97*3+2,95*1,45+0,8*1,97+0,8*1,97+1,1*2,0*2)</t>
  </si>
  <si>
    <t>(6,0+4,58)*2*3,0-(1,0*2,0*2+1,1*1,97+2,37*2,07*2)+0,1*(2,37+2,07*2)*2</t>
  </si>
  <si>
    <t>(2,86*2+2,335+6,82*2+2,335)*3,0-(0,75*2,1+1,1*1,97+1,52*0,9+1,305*2,0)+0,143*(1,305+2,1*2)</t>
  </si>
  <si>
    <t>0,15*(0,89+2,145*2+1,52+0,9*2)</t>
  </si>
  <si>
    <t>(1,35+0,4+0,7*2)*3,0</t>
  </si>
  <si>
    <t>(2,35+4,39)*3,0-0,98*1,45*3+0,1*(0,98*3+1,45*6)</t>
  </si>
  <si>
    <t>(4,575+0,73*2+0,24*2+3,125+2,48)*3,0-0,98*1,45*3+0,1*(0,98+1,45*2)*3-1,1*1,97</t>
  </si>
  <si>
    <t>(2,735*2+3,45+0,18)*3,0-(0,96*1,45+0,98*1,45+1,0*1,97)+0,1*(0,96+1,45*2+0,98+1,45*2)</t>
  </si>
  <si>
    <t>(0,58+0,58+0,18+1,185+0,84+1,3+0,56)*(3,0-1,97)</t>
  </si>
  <si>
    <t>(1,745+0,98+0,4)*3,0-0,98*1,45+0,1*(0,98+1,45*2)</t>
  </si>
  <si>
    <t>(2,33+3,45+0,69+1,02+0,15)*3,0-1,35*2,07+0,13*(1,47+2,17*2)</t>
  </si>
  <si>
    <t>(1,875+2,58+1,875+(0,69+0,88+0,845+0,59)*2)*3,0-(0,5*0,9+0,6*1,97+1,0*1,45)+0,1*(1,0+1,45*2)</t>
  </si>
  <si>
    <t>(3,27+4,58*2+5,8+0,4*2)*3,0-(2,37*2,07*3+1,1*1,97*2)+0,1*(2,37+2,07*2)*3</t>
  </si>
  <si>
    <t>(3,03+2,48+0,7+1,95+1,78+1,1+0,92+1,1+0,92)*2*0,9</t>
  </si>
  <si>
    <t>(0,49+0,46+0,4+0,61+0,66*2+0,61+4,574+4,775+1,27+18,545+1,27+0,546)*3,0</t>
  </si>
  <si>
    <t>-(1,1*1,97+1,0*2,02*2+1,1*1,97*4+1,0*1,97+1,64*2,0+1,16*1,44)</t>
  </si>
  <si>
    <t>0,15*(1,16+1,44*2)</t>
  </si>
  <si>
    <t>0,15*(2,95+1,45*2)+0,4*4*3,015</t>
  </si>
  <si>
    <t>42</t>
  </si>
  <si>
    <t>612142001</t>
  </si>
  <si>
    <t>Potažení vnitřních stěn sklovláknitým pletivem vtlačeným do tenkovrstvé hmoty</t>
  </si>
  <si>
    <t>-1659885568</t>
  </si>
  <si>
    <t>Potažení vnitřních ploch pletivem v ploše nebo pruzích, na plném podkladu sklovláknitým vtlačením do tmelu stěn</t>
  </si>
  <si>
    <t>https://podminky.urs.cz/item/CS_URS_2023_02/612142001</t>
  </si>
  <si>
    <t>0,8*2,0*2*1,2</t>
  </si>
  <si>
    <t>1,085*2,02*2*1,2</t>
  </si>
  <si>
    <t>0,9*2,02*2*1,2</t>
  </si>
  <si>
    <t>0,605*2,02*2*1,2</t>
  </si>
  <si>
    <t>43</t>
  </si>
  <si>
    <t>612315112</t>
  </si>
  <si>
    <t>Vápenná hladká omítka rýh ve stěnách š přes 150 do 300 mm</t>
  </si>
  <si>
    <t>1139683513</t>
  </si>
  <si>
    <t>Vápenná omítka rýh hladká ve stěnách, šířky rýhy přes 150 do 300 mm</t>
  </si>
  <si>
    <t>https://podminky.urs.cz/item/CS_URS_2023_02/612315112</t>
  </si>
  <si>
    <t>3,015*0,15*6+3,015*0,1*9+0,74*3,015</t>
  </si>
  <si>
    <t>3,015*0,15*6+3,015*0,1*9</t>
  </si>
  <si>
    <t>0,74*3,015</t>
  </si>
  <si>
    <t>0,15*3,0*10+0,55*3,0</t>
  </si>
  <si>
    <t>0,15*3,0*10</t>
  </si>
  <si>
    <t>0,55*3,0</t>
  </si>
  <si>
    <t>44</t>
  </si>
  <si>
    <t>612321141</t>
  </si>
  <si>
    <t>Vápenocementová omítka štuková dvouvrstvá vnitřních stěn nanášená ručně</t>
  </si>
  <si>
    <t>999784309</t>
  </si>
  <si>
    <t>Omítka vápenocementová vnitřních ploch nanášená ručně dvouvrstvá, tloušťky jádrové omítky do 10 mm a tloušťky štuku do 3 mm štuková svislých konstrukcí stěn</t>
  </si>
  <si>
    <t>https://podminky.urs.cz/item/CS_URS_2023_02/612321141</t>
  </si>
  <si>
    <t>45</t>
  </si>
  <si>
    <t>612321191</t>
  </si>
  <si>
    <t>Příplatek k vápenocementové omítce vnitřních stěn za každých dalších 5 mm tloušťky ručně</t>
  </si>
  <si>
    <t>701787396</t>
  </si>
  <si>
    <t>Omítka vápenocementová vnitřních ploch nanášená ručně Příplatek k cenám za každých dalších i započatých 5 mm tloušťky omítky přes 10 mm stěn</t>
  </si>
  <si>
    <t>https://podminky.urs.cz/item/CS_URS_2023_02/612321191</t>
  </si>
  <si>
    <t>81,262*3 'Přepočtené koeficientem množství</t>
  </si>
  <si>
    <t>46</t>
  </si>
  <si>
    <t>612325302</t>
  </si>
  <si>
    <t>Vápenocementová štuková omítka ostění nebo nadpraží</t>
  </si>
  <si>
    <t>-2006267157</t>
  </si>
  <si>
    <t>Vápenocementová omítka ostění nebo nadpraží štuková</t>
  </si>
  <si>
    <t>https://podminky.urs.cz/item/CS_URS_2023_02/612325302</t>
  </si>
  <si>
    <t>0,37*(2,75+2,75+1,2)</t>
  </si>
  <si>
    <t>(0,37+0,25+0,4)*3,015+(0,3+0,05)*2,05*2+0,3*1,1</t>
  </si>
  <si>
    <t>0,15*(1,0+2,05*2)*3</t>
  </si>
  <si>
    <t>47</t>
  </si>
  <si>
    <t>612325419</t>
  </si>
  <si>
    <t>Oprava vnitřní vápenocementové hladké omítky stěn v rozsahu plochy přes 30 do 50 % s celoplošným přeštukováním</t>
  </si>
  <si>
    <t>-1759838821</t>
  </si>
  <si>
    <t>Oprava vápenocementové omítky vnitřních ploch hladké, tloušťky do 20 mm, s celoplošným přeštukováním, tloušťky štuku 3 mm stěn, v rozsahu opravované plochy přes 30 do 50%</t>
  </si>
  <si>
    <t>https://podminky.urs.cz/item/CS_URS_2023_02/612325419</t>
  </si>
  <si>
    <t>48</t>
  </si>
  <si>
    <t>619995001</t>
  </si>
  <si>
    <t>Začištění omítek kolem oken, dveří, podlah nebo obkladů</t>
  </si>
  <si>
    <t>-1331625605</t>
  </si>
  <si>
    <t>Začištění omítek (s dodáním hmot) kolem oken, dveří, podlah, obkladů apod.</t>
  </si>
  <si>
    <t>https://podminky.urs.cz/item/CS_URS_2023_02/619995001</t>
  </si>
  <si>
    <t>1,2+2,75*2</t>
  </si>
  <si>
    <t>0,87+2,1+0,64</t>
  </si>
  <si>
    <t>1,2+2,1*2</t>
  </si>
  <si>
    <t>49</t>
  </si>
  <si>
    <t>622212001</t>
  </si>
  <si>
    <t>Montáž kontaktního zateplení vnějšího ostění, nadpraží nebo parapetu hl. špalety do 200 mm lepením desek z polystyrenu tl do 40 mm</t>
  </si>
  <si>
    <t>931765418</t>
  </si>
  <si>
    <t>Montáž kontaktního zateplení vnějšího ostění, nadpraží nebo parapetu lepením z polystyrenových desek hloubky špalet do 200 mm, tloušťky desek do 40 mm</t>
  </si>
  <si>
    <t>https://podminky.urs.cz/item/CS_URS_2023_02/622212001</t>
  </si>
  <si>
    <t xml:space="preserve"> 2,75*2 +1,2</t>
  </si>
  <si>
    <t>50</t>
  </si>
  <si>
    <t>28375932</t>
  </si>
  <si>
    <t>deska EPS 70 fasádní λ=0,039 tl 40mm</t>
  </si>
  <si>
    <t>-451455404</t>
  </si>
  <si>
    <t>6,7*0,25 'Přepočtené koeficientem množství</t>
  </si>
  <si>
    <t>51</t>
  </si>
  <si>
    <t>631311234</t>
  </si>
  <si>
    <t>Mazanina tl přes 120 do 240 mm z betonu prostého se zvýšenými nároky na prostředí tř. C 25/30</t>
  </si>
  <si>
    <t>1668071989</t>
  </si>
  <si>
    <t>Mazanina z betonu prostého se zvýšenými nároky na prostředí tl. přes 120 do 240 mm tř. C 25/30</t>
  </si>
  <si>
    <t>https://podminky.urs.cz/item/CS_URS_2023_02/631311234</t>
  </si>
  <si>
    <t xml:space="preserve">Střecha pod techn. </t>
  </si>
  <si>
    <t>(1*0,5)*0,25</t>
  </si>
  <si>
    <t>52</t>
  </si>
  <si>
    <t>631312141</t>
  </si>
  <si>
    <t>Doplnění rýh v dosavadních mazaninách betonem prostým</t>
  </si>
  <si>
    <t>1447937684</t>
  </si>
  <si>
    <t>Doplnění dosavadních mazanin prostým betonem s dodáním hmot, bez potěru, plochy jednotlivě rýh v dosavadních mazaninách</t>
  </si>
  <si>
    <t>https://podminky.urs.cz/item/CS_URS_2023_02/631312141</t>
  </si>
  <si>
    <t>1,8*0,3*0,11</t>
  </si>
  <si>
    <t>0,6*0,3*(0,7+1,1+0,9+0,7+0,5+1,0+4,2)</t>
  </si>
  <si>
    <t>53</t>
  </si>
  <si>
    <t>631319013</t>
  </si>
  <si>
    <t>Příplatek k mazanině tl přes 120 do 240 mm za přehlazení povrchu</t>
  </si>
  <si>
    <t>489214069</t>
  </si>
  <si>
    <t>Příplatek k cenám mazanin za úpravu povrchu mazaniny přehlazením, mazanina tl. přes 120 do 240 mm</t>
  </si>
  <si>
    <t>https://podminky.urs.cz/item/CS_URS_2023_02/631319013</t>
  </si>
  <si>
    <t>54</t>
  </si>
  <si>
    <t>631319175</t>
  </si>
  <si>
    <t>Příplatek k mazanině tl přes 120 do 240 mm za stržení povrchu spodní vrstvy před vložením výztuže</t>
  </si>
  <si>
    <t>-519633845</t>
  </si>
  <si>
    <t>Příplatek k cenám mazanin za stržení povrchu spodní vrstvy mazaniny latí před vložením výztuže nebo pletiva pro tl. obou vrstev mazaniny přes 120 do 240 mm</t>
  </si>
  <si>
    <t>https://podminky.urs.cz/item/CS_URS_2023_02/631319175</t>
  </si>
  <si>
    <t>55</t>
  </si>
  <si>
    <t>631319185</t>
  </si>
  <si>
    <t>Příplatek k mazanině tl přes 120 do 240 mm za sklon přes 15 do 35°</t>
  </si>
  <si>
    <t>-1236088594</t>
  </si>
  <si>
    <t>Příplatek k cenám mazanin za sklon přes 15° do 35° od vodorovné roviny mazanina tl. přes 120 do 240 mm</t>
  </si>
  <si>
    <t>https://podminky.urs.cz/item/CS_URS_2023_02/631319185</t>
  </si>
  <si>
    <t>56</t>
  </si>
  <si>
    <t>631319197</t>
  </si>
  <si>
    <t>Příplatek k mazanině tl přes 120 do 240 mm za plochu do 5 m2</t>
  </si>
  <si>
    <t>-376127664</t>
  </si>
  <si>
    <t>Příplatek k cenám mazanin za malou plochu do 5 m2 jednotlivě mazanina tl. přes 120 do 240 mm</t>
  </si>
  <si>
    <t>https://podminky.urs.cz/item/CS_URS_2023_02/631319197</t>
  </si>
  <si>
    <t>57</t>
  </si>
  <si>
    <t>631351101</t>
  </si>
  <si>
    <t>Zřízení bednění rýh a hran v podlahách</t>
  </si>
  <si>
    <t>1108658064</t>
  </si>
  <si>
    <t>Bednění v podlahách rýh a hran zřízení</t>
  </si>
  <si>
    <t>https://podminky.urs.cz/item/CS_URS_2023_02/631351101</t>
  </si>
  <si>
    <t>(1*0,5)*2*0,3</t>
  </si>
  <si>
    <t>58</t>
  </si>
  <si>
    <t>631351102</t>
  </si>
  <si>
    <t>Odstranění bednění rýh a hran v podlahách</t>
  </si>
  <si>
    <t>61565793</t>
  </si>
  <si>
    <t>Bednění v podlahách rýh a hran odstranění</t>
  </si>
  <si>
    <t>https://podminky.urs.cz/item/CS_URS_2023_02/631351102</t>
  </si>
  <si>
    <t>59</t>
  </si>
  <si>
    <t>631361821</t>
  </si>
  <si>
    <t>Výztuž mazanin betonářskou ocelí 10 505</t>
  </si>
  <si>
    <t>468126759</t>
  </si>
  <si>
    <t>Výztuž mazanin 10 505 (R) nebo BSt 500</t>
  </si>
  <si>
    <t>https://podminky.urs.cz/item/CS_URS_2023_02/631361821</t>
  </si>
  <si>
    <t>0,125*150/1000*1,05</t>
  </si>
  <si>
    <t>Doplnění mazanin</t>
  </si>
  <si>
    <t>1,697*90/1000*1,05</t>
  </si>
  <si>
    <t>60</t>
  </si>
  <si>
    <t>632451254</t>
  </si>
  <si>
    <t>Potěr cementový samonivelační litý C30 tl přes 45 do 50 mm</t>
  </si>
  <si>
    <t>-47433006</t>
  </si>
  <si>
    <t>Potěr cementový samonivelační litý tř. C 30, tl. přes 45 do 50 mm</t>
  </si>
  <si>
    <t>https://podminky.urs.cz/item/CS_URS_2023_02/632451254</t>
  </si>
  <si>
    <t>2+37,5+5,3+1,6+1,3+1,6+1,3+6,8+10,3+7,0+3,6+1,5+1,3+3,4+8,4+21,5+34,3+52,0+10,1</t>
  </si>
  <si>
    <t>61</t>
  </si>
  <si>
    <t>632451293</t>
  </si>
  <si>
    <t>Příplatek k cementovému samonivelačnímu litému potěru C30 ZKD 5 mm tl přes 50 mm</t>
  </si>
  <si>
    <t>-1401474415</t>
  </si>
  <si>
    <t>Potěr cementový samonivelační litý Příplatek k cenám za každých dalších i započatých 5 mm tloušťky přes 50 mm tř. C 30</t>
  </si>
  <si>
    <t>https://podminky.urs.cz/item/CS_URS_2023_02/632451293</t>
  </si>
  <si>
    <t>(37,5+2+10,3+7,0+3,6+1,5+1,3+3,4+8,4+21,5+34,3+52,0)*3</t>
  </si>
  <si>
    <t>62</t>
  </si>
  <si>
    <t>635111421</t>
  </si>
  <si>
    <t>Doplnění násypů pod podlahy, mazaniny a dlažby pískem pl přes 2 m2</t>
  </si>
  <si>
    <t>806043415</t>
  </si>
  <si>
    <t>Doplnění násypu pod dlažby, podlahy a mazaniny pískem neupraveným (s dodáním hmot), s udusáním a urovnáním povrchu násypu plochy jednotlivě přes 2 m2</t>
  </si>
  <si>
    <t>https://podminky.urs.cz/item/CS_URS_2023_02/635111421</t>
  </si>
  <si>
    <t>63</t>
  </si>
  <si>
    <t>642942111</t>
  </si>
  <si>
    <t>Osazování zárubní nebo rámů dveřních kovových do 2,5 m2 na MC</t>
  </si>
  <si>
    <t>kus</t>
  </si>
  <si>
    <t>170251945</t>
  </si>
  <si>
    <t>Osazování zárubní nebo rámů kovových dveřních lisovaných nebo z úhelníků bez dveřních křídel na cementovou maltu, plochy otvoru do 2,5 m2</t>
  </si>
  <si>
    <t>https://podminky.urs.cz/item/CS_URS_2023_02/642942111</t>
  </si>
  <si>
    <t>2+7+4</t>
  </si>
  <si>
    <t>64</t>
  </si>
  <si>
    <t>55331480</t>
  </si>
  <si>
    <t>zárubeň jednokřídlá ocelová pro zdění tl stěny 75-100mm rozměru 600/1970, 2100mm</t>
  </si>
  <si>
    <t>-239248630</t>
  </si>
  <si>
    <t>65</t>
  </si>
  <si>
    <t>55331482</t>
  </si>
  <si>
    <t>zárubeň jednokřídlá ocelová pro zdění tl stěny 75-100mm rozměru 800/1970, 2100mm</t>
  </si>
  <si>
    <t>-686836577</t>
  </si>
  <si>
    <t>66</t>
  </si>
  <si>
    <t>55331483</t>
  </si>
  <si>
    <t>zárubeň jednokřídlá ocelová pro zdění tl stěny 75-100mm rozměru 900/1970, 2100mm</t>
  </si>
  <si>
    <t>-558818554</t>
  </si>
  <si>
    <t>67</t>
  </si>
  <si>
    <t>642945111</t>
  </si>
  <si>
    <t>Osazování protipožárních nebo protiplynových zárubní dveří jednokřídlových do 2,5 m2</t>
  </si>
  <si>
    <t>-217855618</t>
  </si>
  <si>
    <t>Osazování ocelových zárubní protipožárních nebo protiplynových dveří do vynechaného otvoru, s obetonováním, dveří jednokřídlových do 2,5 m2</t>
  </si>
  <si>
    <t>https://podminky.urs.cz/item/CS_URS_2023_02/642945111</t>
  </si>
  <si>
    <t>68</t>
  </si>
  <si>
    <t>55331558</t>
  </si>
  <si>
    <t>zárubeň jednokřídlá ocelová pro zdění s protipožární úpravou tl stěny 75-100mm rozměru 900/1970, 2100mm</t>
  </si>
  <si>
    <t>86582314</t>
  </si>
  <si>
    <t>69</t>
  </si>
  <si>
    <t>55331557</t>
  </si>
  <si>
    <t>zárubeň jednokřídlá ocelová pro zdění s protipožární úpravou tl stěny 75-100mm rozměru 800/1970, 2100mm</t>
  </si>
  <si>
    <t>-1730234912</t>
  </si>
  <si>
    <t>70</t>
  </si>
  <si>
    <t>55331556</t>
  </si>
  <si>
    <t>zárubeň jednokřídlá ocelová pro zdění s protipožární úpravou tl stěny 75-100mm rozměru 700/1970, 2100mm</t>
  </si>
  <si>
    <t>480051684</t>
  </si>
  <si>
    <t>71</t>
  </si>
  <si>
    <t>55331555</t>
  </si>
  <si>
    <t>zárubeň jednokřídlá ocelová pro zdění s protipožární úpravou tl stěny 75-100mm rozměru 600/1970, 2100mm</t>
  </si>
  <si>
    <t>722836005</t>
  </si>
  <si>
    <t>72</t>
  </si>
  <si>
    <t>55331559</t>
  </si>
  <si>
    <t>zárubeň jednokřídlá ocelová pro zdění s protipožární úpravou tl stěny 75-100mm rozměru 1100/1970, 2100mm</t>
  </si>
  <si>
    <t>1007955137</t>
  </si>
  <si>
    <t>Trubní vedení</t>
  </si>
  <si>
    <t>73</t>
  </si>
  <si>
    <t>899722114</t>
  </si>
  <si>
    <t>Krytí potrubí z plastů výstražnou fólií z PVC 40 cm</t>
  </si>
  <si>
    <t>-1953010159</t>
  </si>
  <si>
    <t>Krytí potrubí z plastů výstražnou fólií z PVC šířky 40 cm</t>
  </si>
  <si>
    <t>https://podminky.urs.cz/item/CS_URS_2023_02/899722114</t>
  </si>
  <si>
    <t>Ostatní konstrukce a práce, bourání</t>
  </si>
  <si>
    <t>74</t>
  </si>
  <si>
    <t>916231213</t>
  </si>
  <si>
    <t>Osazení chodníkového obrubníku betonového stojatého s boční opěrou do lože z betonu prostého</t>
  </si>
  <si>
    <t>-826442797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</si>
  <si>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</si>
  <si>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https://podminky.urs.cz/item/CS_URS_2023_02/916231213</t>
  </si>
  <si>
    <t>75</t>
  </si>
  <si>
    <t>59217017</t>
  </si>
  <si>
    <t>obrubník betonový chodníkový 1000x100x250mm</t>
  </si>
  <si>
    <t>768635000</t>
  </si>
  <si>
    <t>11*1,02 'Přepočtené koeficientem množství</t>
  </si>
  <si>
    <t>76</t>
  </si>
  <si>
    <t>936124113</t>
  </si>
  <si>
    <t>Montáž lavičky stabilní kotvené šrouby na pevný podklad</t>
  </si>
  <si>
    <t>-1141906524</t>
  </si>
  <si>
    <t>Montáž lavičky parkové stabilní přichycené kotevními šrouby</t>
  </si>
  <si>
    <t>https://podminky.urs.cz/item/CS_URS_2023_02/936124113</t>
  </si>
  <si>
    <t>77</t>
  </si>
  <si>
    <t>74910100</t>
  </si>
  <si>
    <t>lavička bez opěradla nekotvená 1500x450x420mm konstrukce-kov, sedák-dřevo</t>
  </si>
  <si>
    <t>1369863152</t>
  </si>
  <si>
    <t>78</t>
  </si>
  <si>
    <t>949101112</t>
  </si>
  <si>
    <t>Lešení pomocné pro objekty pozemních staveb s lešeňovou podlahou v přes 1,9 do 3,5 m zatížení do 150 kg/m2</t>
  </si>
  <si>
    <t>1344025321</t>
  </si>
  <si>
    <t>Lešení pomocné pracovní pro objekty pozemních staveb pro zatížení do 150 kg/m2, o výšce lešeňové podlahy přes 1,9 do 3,5 m</t>
  </si>
  <si>
    <t>https://podminky.urs.cz/item/CS_URS_2023_02/949101112</t>
  </si>
  <si>
    <t>A - 1NP + C - 2NP</t>
  </si>
  <si>
    <t>314,67+194,38</t>
  </si>
  <si>
    <t>79</t>
  </si>
  <si>
    <t>952901111</t>
  </si>
  <si>
    <t>Vyčištění budov bytové a občanské výstavby při výšce podlaží do 4 m</t>
  </si>
  <si>
    <t>178560460</t>
  </si>
  <si>
    <t>Vyčištění budov nebo objektů před předáním do užívání budov bytové nebo občanské výstavby, světlé výšky podlaží do 4 m</t>
  </si>
  <si>
    <t>https://podminky.urs.cz/item/CS_URS_2023_02/952901111</t>
  </si>
  <si>
    <t>80</t>
  </si>
  <si>
    <t>953171022</t>
  </si>
  <si>
    <t>Osazování poklopů litinových nebo ocelových hm přes 50 do 100 kg - nádrže</t>
  </si>
  <si>
    <t>-992458611</t>
  </si>
  <si>
    <t>Osazování kovových předmětů poklopů litinových nebo ocelových včetně rámů, hmotnosti přes 50 do 100 kg</t>
  </si>
  <si>
    <t>https://podminky.urs.cz/item/CS_URS_2023_02/953171022</t>
  </si>
  <si>
    <t>81</t>
  </si>
  <si>
    <t>XP01</t>
  </si>
  <si>
    <t>Poklop pro zadláždění určený k předláždění – poklop bude zarovnán do roviny s cementovým potěrem. S rovinou dlažby bude zarovnaná čistící zóna.</t>
  </si>
  <si>
    <t>ks</t>
  </si>
  <si>
    <t>600989327</t>
  </si>
  <si>
    <t>82</t>
  </si>
  <si>
    <t>XP02</t>
  </si>
  <si>
    <t>Poklop pro zadláždění venkovní dlažbou shodnou s okolní.
Rám a poklop z oceli s povrchovou úpravou žárovým zinkováním.
Rám poklopu s kotvicími prvky do betonu, poklop včetně armovací sítě.</t>
  </si>
  <si>
    <t>500592782</t>
  </si>
  <si>
    <t>Poklop pro zadláždění venkovní dlažbou shodnou s okolní.
Rám a poklop z oceli s povrchovou úpravou žárovým zinkováním.
Rám poklopu s kotvicími prvky do betonu, poklop včetně armovací sítě.</t>
  </si>
  <si>
    <t>83</t>
  </si>
  <si>
    <t>953943211</t>
  </si>
  <si>
    <t>Osazování hasicího přístroje</t>
  </si>
  <si>
    <t>-854885828</t>
  </si>
  <si>
    <t>Osazování drobných kovových předmětů kotvených do stěny hasicího přístroje</t>
  </si>
  <si>
    <t>https://podminky.urs.cz/item/CS_URS_2023_02/953943211</t>
  </si>
  <si>
    <t>84</t>
  </si>
  <si>
    <t>44932211</t>
  </si>
  <si>
    <t>přístroj hasicí ruční sněhový KS 5 BG</t>
  </si>
  <si>
    <t>-88460578</t>
  </si>
  <si>
    <t>85</t>
  </si>
  <si>
    <t>44932114</t>
  </si>
  <si>
    <t>přístroj hasicí ruční práškový PG 6 LE</t>
  </si>
  <si>
    <t>829478718</t>
  </si>
  <si>
    <t>86</t>
  </si>
  <si>
    <t>953993326</t>
  </si>
  <si>
    <t>Osazení bezpečnostní, orientační nebo informační tabulky přivrtáním na zdivo</t>
  </si>
  <si>
    <t>-682059436</t>
  </si>
  <si>
    <t>Osazení bezpečnostní, orientační nebo informační tabulky plastové nebo smaltované přivrtáním na zdivo</t>
  </si>
  <si>
    <t>https://podminky.urs.cz/item/CS_URS_2023_02/953993326</t>
  </si>
  <si>
    <t>87</t>
  </si>
  <si>
    <t>73534530</t>
  </si>
  <si>
    <t>tabulka bezpečnostní plastová s tiskem 2 barvy A5 148x210mm</t>
  </si>
  <si>
    <t>3496331</t>
  </si>
  <si>
    <t>88</t>
  </si>
  <si>
    <t>962031136</t>
  </si>
  <si>
    <t>Bourání příček z tvárnic nebo příčkovek tl do 150 mm</t>
  </si>
  <si>
    <t>1314359323</t>
  </si>
  <si>
    <t>Bourání příček z cihel, tvárnic nebo příčkovek z tvárnic nebo příčkovek pálených nebo nepálených na maltu vápennou nebo vápenocementovou, tl. do 150 mm</t>
  </si>
  <si>
    <t>https://podminky.urs.cz/item/CS_URS_2023_02/962031136</t>
  </si>
  <si>
    <t>(3,09+4,77+1,53+1,58+1,52+0,86+1,51+1,66+2,11+1,86+2,3)*3,1</t>
  </si>
  <si>
    <t>(2,135+1,7+3,7+4,3+3,55+3,2+6,43+4+3,2+2,01+3,55+1,96+0,98+2,29*2)*3,1</t>
  </si>
  <si>
    <t>(1,24+1,48+4,12+3,45+2,03+1,745+0,84+2,58)*3,05</t>
  </si>
  <si>
    <t>1,8*31</t>
  </si>
  <si>
    <t>Odpočty</t>
  </si>
  <si>
    <t>-(0,8*1,97*3+0,9*1,97+0,6*1,97*3)</t>
  </si>
  <si>
    <t>-(0,8*1,97*6+0,6*1,97+2,15*3,0+0,7*1,97*2)</t>
  </si>
  <si>
    <t>-(0,6*1,97*2+1,1*1,97+0,8*1,97*2)</t>
  </si>
  <si>
    <t>-0,8*1,97</t>
  </si>
  <si>
    <t>89</t>
  </si>
  <si>
    <t>962032231</t>
  </si>
  <si>
    <t>Bourání zdiva z cihel pálených nebo vápenopískových na MV nebo MVC přes 1 m3</t>
  </si>
  <si>
    <t>-1898774921</t>
  </si>
  <si>
    <t>Bourání zdiva nadzákladového z cihel nebo tvárnic z cihel pálených nebo vápenopískových, na maltu vápennou nebo vápenocementovou, objemu přes 1 m3</t>
  </si>
  <si>
    <t>https://podminky.urs.cz/item/CS_URS_2023_02/962032231</t>
  </si>
  <si>
    <t>0,31*0,22*3,1+0,41*0,37*3,1+0,24*0,42*3,1</t>
  </si>
  <si>
    <t>(3,22*3,1-1,23*2,04)*0,22</t>
  </si>
  <si>
    <t>0,822*3,1+0,494*3,1+0,74*0,4*3,1</t>
  </si>
  <si>
    <t>(2,335*3,05-1,45*1,97)*0,16</t>
  </si>
  <si>
    <t>0,4*0,39*3,05+0,223*3,05+0,22*3,05</t>
  </si>
  <si>
    <t>90</t>
  </si>
  <si>
    <t>965042141</t>
  </si>
  <si>
    <t>Bourání podkladů pod dlažby nebo mazanin betonových nebo z litého asfaltu tl do 100 mm pl přes 4 m2</t>
  </si>
  <si>
    <t>-1975142353</t>
  </si>
  <si>
    <t>Bourání mazanin betonových nebo z litého asfaltu tl. do 100 mm, plochy přes 4 m2</t>
  </si>
  <si>
    <t>https://podminky.urs.cz/item/CS_URS_2023_02/965042141</t>
  </si>
  <si>
    <t>(4+9,6+2,1+2,9+22,9+5,5+7,7+8,9+22,9+1,5+1,3+1,3+28,2+5,2+1,5+2+1,6+1,5+2,8+1,9+4,4+10,1+8,2+35,7+13,8)*0,1</t>
  </si>
  <si>
    <t>91</t>
  </si>
  <si>
    <t>965046111</t>
  </si>
  <si>
    <t>Broušení stávajících betonových podlah úběr do 3 mm</t>
  </si>
  <si>
    <t>161748905</t>
  </si>
  <si>
    <t>https://podminky.urs.cz/item/CS_URS_2023_02/965046111</t>
  </si>
  <si>
    <t>46,2+3,6</t>
  </si>
  <si>
    <t>6,9+1,5+12,7+15,4+9,4+3,4+1,6+8,3+4,7+29,2+27,3+3,4+1+1+7,1</t>
  </si>
  <si>
    <t>92</t>
  </si>
  <si>
    <t>965046119</t>
  </si>
  <si>
    <t>Příplatek k broušení stávajících betonových podlah za každý další 1 mm úběru</t>
  </si>
  <si>
    <t>299035098</t>
  </si>
  <si>
    <t>Broušení stávajících betonových podlah Příplatek k ceně za každý další 1 mm úběru</t>
  </si>
  <si>
    <t>https://podminky.urs.cz/item/CS_URS_2023_02/965046119</t>
  </si>
  <si>
    <t>93</t>
  </si>
  <si>
    <t>965049111</t>
  </si>
  <si>
    <t>Příplatek k bourání betonových mazanin za bourání mazanin se svařovanou sítí tl do 100 mm</t>
  </si>
  <si>
    <t>1445661603</t>
  </si>
  <si>
    <t>Bourání mazanin Příplatek k cenám za bourání mazanin betonových se svařovanou sítí, tl. do 100 mm</t>
  </si>
  <si>
    <t>https://podminky.urs.cz/item/CS_URS_2023_02/965049111</t>
  </si>
  <si>
    <t>94</t>
  </si>
  <si>
    <t>965082923</t>
  </si>
  <si>
    <t>Odstranění násypů pod podlahami tl do 100 mm pl přes 2 m2</t>
  </si>
  <si>
    <t>1949740265</t>
  </si>
  <si>
    <t>Odstranění násypu pod podlahami nebo ochranného násypu na střechách tl. do 100 mm, plochy přes 2 m2</t>
  </si>
  <si>
    <t>https://podminky.urs.cz/item/CS_URS_2023_02/965082923</t>
  </si>
  <si>
    <t>95</t>
  </si>
  <si>
    <t>965082941</t>
  </si>
  <si>
    <t>Odstranění násypů pod podlahami tl přes 200 mm</t>
  </si>
  <si>
    <t>-1927590578</t>
  </si>
  <si>
    <t>Odstranění násypu pod podlahami nebo ochranného násypu na střechách tl. přes 200 mm jakékoliv plochy</t>
  </si>
  <si>
    <t>https://podminky.urs.cz/item/CS_URS_2023_02/965082941</t>
  </si>
  <si>
    <t>10,1*0,35</t>
  </si>
  <si>
    <t>96</t>
  </si>
  <si>
    <t>967031132</t>
  </si>
  <si>
    <t>Přisekání rovných ostění v cihelném zdivu na MV nebo MVC</t>
  </si>
  <si>
    <t>292895691</t>
  </si>
  <si>
    <t>Přisekání (špicování) plošné nebo rovných ostění zdiva z cihel pálených rovných ostění, bez odstupu, po hrubém vybourání otvorů, na maltu vápennou nebo vápenocementovou</t>
  </si>
  <si>
    <t>https://podminky.urs.cz/item/CS_URS_2023_02/967031132</t>
  </si>
  <si>
    <t>(0,4+0,4+0,46*2+0,41+0,46*4)*3,1</t>
  </si>
  <si>
    <t>97</t>
  </si>
  <si>
    <t>968062356</t>
  </si>
  <si>
    <t>Vybourání dřevěných rámů oken dvojitých včetně křídel pl do 4 m2</t>
  </si>
  <si>
    <t>-245954332</t>
  </si>
  <si>
    <t>Vybourání dřevěných rámů oken s křídly, dveřních zárubní, vrat, stěn, ostění nebo obkladů rámů oken s křídly dvojitých, plochy do 4 m2</t>
  </si>
  <si>
    <t>https://podminky.urs.cz/item/CS_URS_2023_02/968062356</t>
  </si>
  <si>
    <t>A - 1 NP</t>
  </si>
  <si>
    <t>1,25*2,2</t>
  </si>
  <si>
    <t>98</t>
  </si>
  <si>
    <t>968062455</t>
  </si>
  <si>
    <t>Vybourání dřevěných dveřních zárubní pl do 2 m2</t>
  </si>
  <si>
    <t>528806947</t>
  </si>
  <si>
    <t>Vybourání dřevěných rámů oken s křídly, dveřních zárubní, vrat, stěn, ostění nebo obkladů dveřních zárubní, plochy do 2 m2</t>
  </si>
  <si>
    <t>https://podminky.urs.cz/item/CS_URS_2023_02/968062455</t>
  </si>
  <si>
    <t>0,8*1,97*2</t>
  </si>
  <si>
    <t>0,8*1,97*12+0,9*1,97+0,6*1,97*4+0,7*1,97*3</t>
  </si>
  <si>
    <t>0,6*1,97*3+0,9*1,97+0,8*1,97*2+0,75*1,0</t>
  </si>
  <si>
    <t>0,87*2,1</t>
  </si>
  <si>
    <t>99</t>
  </si>
  <si>
    <t>968062456</t>
  </si>
  <si>
    <t>Vybourání dřevěných dveřních zárubní pl přes 2 m2</t>
  </si>
  <si>
    <t>-926641832</t>
  </si>
  <si>
    <t>Vybourání dřevěných rámů oken s křídly, dveřních zárubní, vrat, stěn, ostění nebo obkladů dveřních zárubní, plochy přes 2 m2</t>
  </si>
  <si>
    <t>https://podminky.urs.cz/item/CS_URS_2023_02/968062456</t>
  </si>
  <si>
    <t>1,23*2,04</t>
  </si>
  <si>
    <t>C-2NP</t>
  </si>
  <si>
    <t>1,45*1,97+1,1*1,97*6+1,1*1,97+1,35*2,07+1,1*1,97</t>
  </si>
  <si>
    <t>100</t>
  </si>
  <si>
    <t>971033631</t>
  </si>
  <si>
    <t>Vybourání otvorů ve zdivu cihelném pl do 4 m2 na MVC nebo MV tl do 150 mm</t>
  </si>
  <si>
    <t>-502005059</t>
  </si>
  <si>
    <t>Vybourání otvorů ve zdivu základovém nebo nadzákladovém z cihel, tvárnic, příčkovek z cihel pálených na maltu vápennou nebo vápenocementovou plochy do 4 m2, tl. do 150 mm</t>
  </si>
  <si>
    <t>https://podminky.urs.cz/item/CS_URS_2023_02/971033631</t>
  </si>
  <si>
    <t>2,2*2</t>
  </si>
  <si>
    <t>0,95*2,2</t>
  </si>
  <si>
    <t>101</t>
  </si>
  <si>
    <t>971033641</t>
  </si>
  <si>
    <t>Vybourání otvorů ve zdivu cihelném pl do 4 m2 na MVC nebo MV tl do 300 mm</t>
  </si>
  <si>
    <t>-2047311956</t>
  </si>
  <si>
    <t>Vybourání otvorů ve zdivu základovém nebo nadzákladovém z cihel, tvárnic, příčkovek z cihel pálených na maltu vápennou nebo vápenocementovou plochy do 4 m2, tl. do 300 mm</t>
  </si>
  <si>
    <t>https://podminky.urs.cz/item/CS_URS_2023_02/971033641</t>
  </si>
  <si>
    <t>(1,2*1,7)*0,3</t>
  </si>
  <si>
    <t>102</t>
  </si>
  <si>
    <t>971033681</t>
  </si>
  <si>
    <t>Vybourání otvorů ve zdivu cihelném pl do 4 m2 na MVC nebo MV tl do 900 mm</t>
  </si>
  <si>
    <t>-149566452</t>
  </si>
  <si>
    <t>Vybourání otvorů ve zdivu základovém nebo nadzákladovém z cihel, tvárnic, příčkovek z cihel pálených na maltu vápennou nebo vápenocementovou plochy do 4 m2, tl. do 900 mm</t>
  </si>
  <si>
    <t>https://podminky.urs.cz/item/CS_URS_2023_02/971033681</t>
  </si>
  <si>
    <t>(1,3*2,75)*0,65</t>
  </si>
  <si>
    <t>103</t>
  </si>
  <si>
    <t>973031151</t>
  </si>
  <si>
    <t>Vysekání výklenků ve zdivu cihelném na MV nebo MVC pl přes 0,25 m2</t>
  </si>
  <si>
    <t>-724433237</t>
  </si>
  <si>
    <t>Vysekání výklenků nebo kapes ve zdivu z cihel na maltu vápennou nebo vápenocementovou výklenků, pohledové plochy přes 0,25 m2</t>
  </si>
  <si>
    <t>https://podminky.urs.cz/item/CS_URS_2023_02/973031151</t>
  </si>
  <si>
    <t>Rozvaděček R4 a R-G2</t>
  </si>
  <si>
    <t>2*(0,588*0,57)*0,134</t>
  </si>
  <si>
    <t>104</t>
  </si>
  <si>
    <t>973031325</t>
  </si>
  <si>
    <t>Vysekání kapes ve zdivu cihelném na MV nebo MVC pl do 0,10 m2 hl do 300 mm</t>
  </si>
  <si>
    <t>-2024396363</t>
  </si>
  <si>
    <t>Vysekání výklenků nebo kapes ve zdivu z cihel na maltu vápennou nebo vápenocementovou kapes, plochy do 0,10 m2, hl. do 300 mm</t>
  </si>
  <si>
    <t>https://podminky.urs.cz/item/CS_URS_2023_02/973031325</t>
  </si>
  <si>
    <t>OC nosníky - překlady</t>
  </si>
  <si>
    <t>2+4+2+2</t>
  </si>
  <si>
    <t>105</t>
  </si>
  <si>
    <t>974031666</t>
  </si>
  <si>
    <t>Vysekání rýh ve zdivu cihelném pro vtahování nosníků hl do 150 mm v do 250 mm</t>
  </si>
  <si>
    <t>1452965156</t>
  </si>
  <si>
    <t>Vysekání rýh ve zdivu cihelném na maltu vápennou nebo vápenocementovou pro vtahování nosníků do zdí, před vybouráním otvoru do hl. 150 mm, při v. nosníku do 250 mm</t>
  </si>
  <si>
    <t>https://podminky.urs.cz/item/CS_URS_2023_02/974031666</t>
  </si>
  <si>
    <t>1,7*2</t>
  </si>
  <si>
    <t>1,8*4</t>
  </si>
  <si>
    <t>(1,5*7)*2</t>
  </si>
  <si>
    <t>(1,6*3)*2</t>
  </si>
  <si>
    <t>106</t>
  </si>
  <si>
    <t>978013161</t>
  </si>
  <si>
    <t>Otlučení (osekání) vnitřní vápenné nebo vápenocementové omítky stěn v rozsahu přes 30 do 50 %</t>
  </si>
  <si>
    <t>964304432</t>
  </si>
  <si>
    <t>Otlučení vápenných nebo vápenocementových omítek vnitřních ploch stěn s vyškrabáním spar, s očištěním zdiva, v rozsahu přes 30 do 50 %</t>
  </si>
  <si>
    <t>https://podminky.urs.cz/item/CS_URS_2023_02/978013161</t>
  </si>
  <si>
    <t>107</t>
  </si>
  <si>
    <t>R.XM01</t>
  </si>
  <si>
    <t>Doávka a montáž přeslechového modulu dle PD</t>
  </si>
  <si>
    <t>352794401</t>
  </si>
  <si>
    <t>108</t>
  </si>
  <si>
    <t>R.XM02</t>
  </si>
  <si>
    <t>1972064423</t>
  </si>
  <si>
    <t>109</t>
  </si>
  <si>
    <t>R.XM10</t>
  </si>
  <si>
    <t>Doávka a montáž protipožární větrací mřížky dle PD</t>
  </si>
  <si>
    <t>-615035625</t>
  </si>
  <si>
    <t>997</t>
  </si>
  <si>
    <t>Přesun sutě</t>
  </si>
  <si>
    <t>110</t>
  </si>
  <si>
    <t>997013213</t>
  </si>
  <si>
    <t>Vnitrostaveništní doprava suti a vybouraných hmot pro budovy v přes 9 do 12 m ručně</t>
  </si>
  <si>
    <t>1361377925</t>
  </si>
  <si>
    <t>Vnitrostaveništní doprava suti a vybouraných hmot vodorovně do 50 m svisle ručně pro budovy a haly výšky přes 9 do 12 m</t>
  </si>
  <si>
    <t>https://podminky.urs.cz/item/CS_URS_2023_02/997013213</t>
  </si>
  <si>
    <t>111</t>
  </si>
  <si>
    <t>997013501</t>
  </si>
  <si>
    <t>Odvoz suti a vybouraných hmot na skládku nebo meziskládku do 1 km se složením</t>
  </si>
  <si>
    <t>-1724752409</t>
  </si>
  <si>
    <t>Odvoz suti a vybouraných hmot na skládku nebo meziskládku se složením, na vzdálenost do 1 km</t>
  </si>
  <si>
    <t>https://podminky.urs.cz/item/CS_URS_2023_02/997013501</t>
  </si>
  <si>
    <t>112</t>
  </si>
  <si>
    <t>997013509</t>
  </si>
  <si>
    <t>Příplatek k odvozu suti a vybouraných hmot na skládku ZKD 1 km přes 1 km</t>
  </si>
  <si>
    <t>-954471071</t>
  </si>
  <si>
    <t>Odvoz suti a vybouraných hmot na skládku nebo meziskládku se složením, na vzdálenost Příplatek k ceně za každý další i započatý 1 km přes 1 km</t>
  </si>
  <si>
    <t>https://podminky.urs.cz/item/CS_URS_2023_02/997013509</t>
  </si>
  <si>
    <t>174,163*15 'Přepočtené koeficientem množství</t>
  </si>
  <si>
    <t>113</t>
  </si>
  <si>
    <t>997013631</t>
  </si>
  <si>
    <t>Poplatek za uložení na skládce (skládkovné) stavebního odpadu směsného kód odpadu 17 09 04</t>
  </si>
  <si>
    <t>1749713019</t>
  </si>
  <si>
    <t>Poplatek za uložení stavebního odpadu na skládce (skládkovné) směsného stavebního a demoličního zatříděného do Katalogu odpadů pod kódem 17 09 04</t>
  </si>
  <si>
    <t>https://podminky.urs.cz/item/CS_URS_2023_02/997013631</t>
  </si>
  <si>
    <t>998</t>
  </si>
  <si>
    <t>Přesun hmot</t>
  </si>
  <si>
    <t>114</t>
  </si>
  <si>
    <t>998018002</t>
  </si>
  <si>
    <t>Přesun hmot ruční pro budovy v přes 6 do 12 m</t>
  </si>
  <si>
    <t>-1641061969</t>
  </si>
  <si>
    <t>Přesun hmot pro budovy občanské výstavby, bydlení, výrobu a služby ruční - bez užití mechanizace vodorovná dopravní vzdálenost do 100 m pro budovy s jakoukoliv nosnou konstrukcí výšky přes 6 do 12 m</t>
  </si>
  <si>
    <t>https://podminky.urs.cz/item/CS_URS_2023_02/998018002</t>
  </si>
  <si>
    <t>PSV</t>
  </si>
  <si>
    <t>Práce a dodávky PSV</t>
  </si>
  <si>
    <t>711</t>
  </si>
  <si>
    <t>Izolace proti vodě, vlhkosti a plynům</t>
  </si>
  <si>
    <t>115</t>
  </si>
  <si>
    <t>711111001</t>
  </si>
  <si>
    <t>Provedení izolace proti zemní vlhkosti vodorovné za studena nátěrem penetračním</t>
  </si>
  <si>
    <t>-1342595764</t>
  </si>
  <si>
    <t>Provedení izolace proti zemní vlhkosti natěradly a tmely za studena na ploše vodorovné V nátěrem penetračním</t>
  </si>
  <si>
    <t>https://podminky.urs.cz/item/CS_URS_2023_02/711111001</t>
  </si>
  <si>
    <t>10,1+17,9+2+37,5+143,5+9,1</t>
  </si>
  <si>
    <t>116</t>
  </si>
  <si>
    <t>11163150</t>
  </si>
  <si>
    <t>lak penetrační asfaltový</t>
  </si>
  <si>
    <t>1358711224</t>
  </si>
  <si>
    <t>220,1*0,0005 'Přepočtené koeficientem množství</t>
  </si>
  <si>
    <t>117</t>
  </si>
  <si>
    <t>711131811</t>
  </si>
  <si>
    <t>Odstranění izolace proti zemní vlhkosti vodorovné</t>
  </si>
  <si>
    <t>-189777453</t>
  </si>
  <si>
    <t>Odstranění izolace proti zemní vlhkosti na ploše vodorovné V</t>
  </si>
  <si>
    <t>https://podminky.urs.cz/item/CS_URS_2023_02/711131811</t>
  </si>
  <si>
    <t>(4+9,6+2,1+2,9+22,9+5,5+7,7+8,9+22,9+1,5+1,3+1,3+28,2+5,2+1,5+2+1,6+1,5+2,8+1,9+4,4+10,1+8,2+35,7+13,8)*1,1</t>
  </si>
  <si>
    <t>118</t>
  </si>
  <si>
    <t>711141559</t>
  </si>
  <si>
    <t>Provedení izolace proti zemní vlhkosti pásy přitavením vodorovné NAIP</t>
  </si>
  <si>
    <t>-120757010</t>
  </si>
  <si>
    <t>Provedení izolace proti zemní vlhkosti pásy přitavením NAIP na ploše vodorovné V</t>
  </si>
  <si>
    <t>https://podminky.urs.cz/item/CS_URS_2023_02/711141559</t>
  </si>
  <si>
    <t>(10,1+17,9+2+37,5+143,5+9,1)*1,15</t>
  </si>
  <si>
    <t>119</t>
  </si>
  <si>
    <t>62855001</t>
  </si>
  <si>
    <t>pás asfaltový natavitelný modifikovaný SBS s vložkou z polyesterové rohože a spalitelnou PE fólií nebo jemnozrnným minerálním posypem na horním povrchu tl 4,0mm</t>
  </si>
  <si>
    <t>1520325372</t>
  </si>
  <si>
    <t>253,115*1,1655 'Přepočtené koeficientem množství</t>
  </si>
  <si>
    <t>120</t>
  </si>
  <si>
    <t>998711202</t>
  </si>
  <si>
    <t>Přesun hmot procentní pro izolace proti vodě, vlhkosti a plynům v objektech v přes 6 do 12 m</t>
  </si>
  <si>
    <t>%</t>
  </si>
  <si>
    <t>-527997317</t>
  </si>
  <si>
    <t>Přesun hmot pro izolace proti vodě, vlhkosti a plynům stanovený procentní sazbou (%) z ceny vodorovná dopravní vzdálenost do 50 m v objektech výšky přes 6 do 12 m</t>
  </si>
  <si>
    <t>https://podminky.urs.cz/item/CS_URS_2023_02/998711202</t>
  </si>
  <si>
    <t>713</t>
  </si>
  <si>
    <t>Izolace tepelné</t>
  </si>
  <si>
    <t>121</t>
  </si>
  <si>
    <t>713121111</t>
  </si>
  <si>
    <t>Montáž izolace tepelné podlah volně kladenými rohožemi, pásy, dílci, deskami 1 vrstva</t>
  </si>
  <si>
    <t>-1696294210</t>
  </si>
  <si>
    <t>Montáž tepelné izolace podlah rohožemi, pásy, deskami, dílci, bloky (izolační materiál ve specifikaci) kladenými volně jednovrstvá</t>
  </si>
  <si>
    <t>https://podminky.urs.cz/item/CS_URS_2023_02/713121111</t>
  </si>
  <si>
    <t>10,1+2+37,5+10,3+7,0+3,6+1,5+1,3+3,4+8,4+21,5+34,3+52,0+5,3+1,6+1,3+1,6+1,3+6,8</t>
  </si>
  <si>
    <t>122</t>
  </si>
  <si>
    <t>28376357</t>
  </si>
  <si>
    <t>deska perimetrická pro zateplení spodních staveb 200kPa λ=0,034 tl 140mm</t>
  </si>
  <si>
    <t>1898059689</t>
  </si>
  <si>
    <t>210,8*1,1 'Přepočtené koeficientem množství</t>
  </si>
  <si>
    <t>123</t>
  </si>
  <si>
    <t>28376348</t>
  </si>
  <si>
    <t>deska perimetrická pro zateplení spodních staveb 200kPa λ=0,034</t>
  </si>
  <si>
    <t>-1048571135</t>
  </si>
  <si>
    <t>124</t>
  </si>
  <si>
    <t>713191132</t>
  </si>
  <si>
    <t>Montáž izolace tepelné podlah, stropů vrchem nebo střech překrytí separační fólií z PE</t>
  </si>
  <si>
    <t>1280933556</t>
  </si>
  <si>
    <t>Montáž tepelné izolace stavebních konstrukcí - doplňky a konstrukční součásti podlah, stropů vrchem nebo střech překrytím fólií separační z PE</t>
  </si>
  <si>
    <t>https://podminky.urs.cz/item/CS_URS_2023_02/713191132</t>
  </si>
  <si>
    <t>10,1</t>
  </si>
  <si>
    <t>125</t>
  </si>
  <si>
    <t>28323100</t>
  </si>
  <si>
    <t>fólie LDPE (750 kg/m3) proti zemní vlhkosti nad úrovní terénu tl 0,8mm</t>
  </si>
  <si>
    <t>375392984</t>
  </si>
  <si>
    <t>10,1*1,1655 'Přepočtené koeficientem množství</t>
  </si>
  <si>
    <t>713411121</t>
  </si>
  <si>
    <t>Montáž izolace tepelné potrubí pásy nebo rohožemi s Al fólií staženými drátem 1x</t>
  </si>
  <si>
    <t>1786116931</t>
  </si>
  <si>
    <t>Montáž izolace tepelné potrubí a ohybů pásy nebo rohožemi s povrchovou úpravou hliníkovou fólií připevněnými ocelovým drátem potrubí jednovrstvá</t>
  </si>
  <si>
    <t>https://podminky.urs.cz/item/CS_URS_2023_02/713411121</t>
  </si>
  <si>
    <t>127</t>
  </si>
  <si>
    <t>63151671</t>
  </si>
  <si>
    <t>rohož izolační z minerální vlny lamelová s Al fólií 50-60kg/m3 tl 40mm</t>
  </si>
  <si>
    <t>448794094</t>
  </si>
  <si>
    <t>3*1,05 'Přepočtené koeficientem množství</t>
  </si>
  <si>
    <t>128</t>
  </si>
  <si>
    <t>713421111</t>
  </si>
  <si>
    <t>Montáž izolace tepelné potrubí pásy bez úpravy v Fe pletivu spojenými drátem 1x</t>
  </si>
  <si>
    <t>-968344401</t>
  </si>
  <si>
    <t>Montáž izolace tepelné potrubí, ohybů, armatur a přírub rohožemi v pletivu bez povrchové úpravy (izolační materiál ve specifikaci) v černém šestihranném pletivu spojených ocelovým drátem potrubí jednovrstvá</t>
  </si>
  <si>
    <t>https://podminky.urs.cz/item/CS_URS_2023_02/713421111</t>
  </si>
  <si>
    <t>129</t>
  </si>
  <si>
    <t>63153740</t>
  </si>
  <si>
    <t>deska izolační z minerální vlny pro technickou izolaci 45-55kg/m3 max.teplota do 400°C tl 40mm</t>
  </si>
  <si>
    <t>582330240</t>
  </si>
  <si>
    <t>20*1,05 'Přepočtené koeficientem množství</t>
  </si>
  <si>
    <t>130</t>
  </si>
  <si>
    <t>998713202</t>
  </si>
  <si>
    <t>Přesun hmot procentní pro izolace tepelné v objektech v přes 6 do 12 m</t>
  </si>
  <si>
    <t>10687501</t>
  </si>
  <si>
    <t>Přesun hmot pro izolace tepelné stanovený procentní sazbou (%) z ceny vodorovná dopravní vzdálenost do 50 m v objektech výšky přes 6 do 12 m</t>
  </si>
  <si>
    <t>https://podminky.urs.cz/item/CS_URS_2023_02/998713202</t>
  </si>
  <si>
    <t>763</t>
  </si>
  <si>
    <t>Konstrukce suché výstavby</t>
  </si>
  <si>
    <t>131</t>
  </si>
  <si>
    <t>763111411</t>
  </si>
  <si>
    <t>SDK příčka tl 100 mm profil CW+UW 50 desky 2xA 12,5 s izolací EI 60 Rw do 51 dB</t>
  </si>
  <si>
    <t>482308539</t>
  </si>
  <si>
    <t>Příčka ze sádrokartonových desek s nosnou konstrukcí z jednoduchých ocelových profilů UW, CW dvojitě opláštěná deskami standardními A tl. 2 x 12,5 mm s izolací, EI 60, příčka tl. 100 mm, profil 50, Rw do 51 dB</t>
  </si>
  <si>
    <t>https://podminky.urs.cz/item/CS_URS_2023_02/763111411</t>
  </si>
  <si>
    <t xml:space="preserve">(5,79+1,1+2,4)*3,015 </t>
  </si>
  <si>
    <t xml:space="preserve"> -0,8*2*3</t>
  </si>
  <si>
    <t>132</t>
  </si>
  <si>
    <t>763111414</t>
  </si>
  <si>
    <t>SDK příčka tl 125 mm profil CW+UW 75 desky 2xA 12,5 s izolací EI 60 Rw do 53 dB</t>
  </si>
  <si>
    <t>-837001095</t>
  </si>
  <si>
    <t>Příčka ze sádrokartonových desek s nosnou konstrukcí z jednoduchých ocelových profilů UW, CW dvojitě opláštěná deskami standardními A tl. 2 x 12,5 mm s izolací, EI 60, příčka tl. 125 mm, profil 75, Rw do 53 dB</t>
  </si>
  <si>
    <t>https://podminky.urs.cz/item/CS_URS_2023_02/763111414</t>
  </si>
  <si>
    <t>(3,6+3,0)*3,015</t>
  </si>
  <si>
    <t xml:space="preserve">(15,4+4,125+3,0-2,275)*3,015 </t>
  </si>
  <si>
    <t>(3,29+3,6)*3,0</t>
  </si>
  <si>
    <t xml:space="preserve"> -0,9*1,97</t>
  </si>
  <si>
    <t xml:space="preserve">-(0,9*2+0,7*2*3)-18,126  </t>
  </si>
  <si>
    <t>-0,8*2+2,87*3,015</t>
  </si>
  <si>
    <t>133</t>
  </si>
  <si>
    <t>763111417</t>
  </si>
  <si>
    <t>SDK příčka tl 150 mm profil CW+UW 100 desky 2xA 12,5 s izolací EI 60 Rw do 56 dB</t>
  </si>
  <si>
    <t>-1194599677</t>
  </si>
  <si>
    <t>Příčka ze sádrokartonových desek s nosnou konstrukcí z jednoduchých ocelových profilů UW, CW dvojitě opláštěná deskami standardními A tl. 2 x 12,5 mm s izolací, EI 60, příčka tl. 150 mm, profil 100, Rw do 56 dB</t>
  </si>
  <si>
    <t>https://podminky.urs.cz/item/CS_URS_2023_02/763111417</t>
  </si>
  <si>
    <t>5,875*3,015*2</t>
  </si>
  <si>
    <t>4,58*3,0</t>
  </si>
  <si>
    <t>Odpočet</t>
  </si>
  <si>
    <t>-3,8*2,05*2</t>
  </si>
  <si>
    <t>134</t>
  </si>
  <si>
    <t>763111431</t>
  </si>
  <si>
    <t>SDK příčka tl 100 mm profil CW+UW 50 desky 2xH2 12,5 s izolací EI 60 Rw do 51 dB</t>
  </si>
  <si>
    <t>-2009432204</t>
  </si>
  <si>
    <t>Příčka ze sádrokartonových desek s nosnou konstrukcí z jednoduchých ocelových profilů UW, CW dvojitě opláštěná deskami impregnovanými H2 tl. 2 x 12,5 mm EI 60, příčka tl. 100 mm, profil 50, s izolací, Rw do 51 dB</t>
  </si>
  <si>
    <t>https://podminky.urs.cz/item/CS_URS_2023_02/763111431</t>
  </si>
  <si>
    <t>(2,15+0,9+2,945)*3,015</t>
  </si>
  <si>
    <t>(1,77+1,35)*3,015</t>
  </si>
  <si>
    <t>(2,735+2,03)*3,0</t>
  </si>
  <si>
    <t>-0,7*2*3</t>
  </si>
  <si>
    <t>-0,2*2*2</t>
  </si>
  <si>
    <t>135</t>
  </si>
  <si>
    <t>763111433</t>
  </si>
  <si>
    <t>SDK příčka tl 125 mm profil CW+UW 75 desky 2xH2 12,5 bez izolace EI 60</t>
  </si>
  <si>
    <t>1220143966</t>
  </si>
  <si>
    <t>Příčka ze sádrokartonových desek s nosnou konstrukcí z jednoduchých ocelových profilů UW, CW dvojitě opláštěná deskami impregnovanými H2 tl. 2 x 12,5 mm EI 60, příčka tl. 125 mm, profil 75, bez izolace</t>
  </si>
  <si>
    <t>https://podminky.urs.cz/item/CS_URS_2023_02/763111433</t>
  </si>
  <si>
    <t>2,275*3,015</t>
  </si>
  <si>
    <t>(1,875+9,0+1,75)*3,015</t>
  </si>
  <si>
    <t>-(0,9*2+0,7*2)*2</t>
  </si>
  <si>
    <t>136</t>
  </si>
  <si>
    <t>763111717</t>
  </si>
  <si>
    <t>SDK příčka základní penetrační nátěr (oboustranně)</t>
  </si>
  <si>
    <t>1299418044</t>
  </si>
  <si>
    <t>Příčka ze sádrokartonových desek ostatní konstrukce a práce na příčkách ze sádrokartonových desek základní penetrační nátěr (oboustranný)</t>
  </si>
  <si>
    <t>https://podminky.urs.cz/item/CS_URS_2023_02/763111717</t>
  </si>
  <si>
    <t>23,209+82,777+33,586+36,777+38,523+3,467+6,326+4,825+8,999</t>
  </si>
  <si>
    <t>137</t>
  </si>
  <si>
    <t>763111720</t>
  </si>
  <si>
    <t>SDK příčka vyztužení pro osazení skříněk, polic atd.</t>
  </si>
  <si>
    <t>-1084362875</t>
  </si>
  <si>
    <t>Příčka ze sádrokartonových desek ostatní konstrukce a práce na příčkách ze sádrokartonových desek vyztužení příčky pro osazení skříněk, polic atd.</t>
  </si>
  <si>
    <t>https://podminky.urs.cz/item/CS_URS_2023_02/763111720</t>
  </si>
  <si>
    <t>138</t>
  </si>
  <si>
    <t>763111721</t>
  </si>
  <si>
    <t>SDK příčka plastový úhelník k ochraně rohů</t>
  </si>
  <si>
    <t>-1539296369</t>
  </si>
  <si>
    <t>Příčka ze sádrokartonových desek ostatní konstrukce a práce na příčkách ze sádrokartonových desek ochrana rohů úhelníky plastové</t>
  </si>
  <si>
    <t>https://podminky.urs.cz/item/CS_URS_2023_02/763111721</t>
  </si>
  <si>
    <t>139</t>
  </si>
  <si>
    <t>763113319</t>
  </si>
  <si>
    <t>SDK příčka instalační tl 255 - 750 mm zdvojený profil CW+UW 100 desky 2xA 12,5 s izolací EI 60 Rw do 54 dB</t>
  </si>
  <si>
    <t>899639890</t>
  </si>
  <si>
    <t>Příčka instalační ze sádrokartonových desek s nosnou konstrukcí ze zdvojených ocelových profilů UW, CW s mezerou, CW profily navzájem spojeny páskem sádry dvojitě opláštěná deskami standardními A tl. 2 x 12,5 mm s izolací, EI 60, Rw do 54 dB, příčka tl. 255 - 750 mm, profil 100</t>
  </si>
  <si>
    <t>https://podminky.urs.cz/item/CS_URS_2023_02/763113319</t>
  </si>
  <si>
    <t>1,15*3,015</t>
  </si>
  <si>
    <t>140</t>
  </si>
  <si>
    <t>763121211</t>
  </si>
  <si>
    <t>SDK stěna předsazená deska 1xA tl 12,5 mm lepené celoplošně bez nosné kce</t>
  </si>
  <si>
    <t>-1001597379</t>
  </si>
  <si>
    <t>Stěna předsazená ze sádrokartonových desek bez nosné konstrukce jednoduše opláštěná deskou standardní A tl. 12,5 mm, lepenou celoplošně</t>
  </si>
  <si>
    <t>https://podminky.urs.cz/item/CS_URS_2023_02/763121211</t>
  </si>
  <si>
    <t>0,425*4*3,015</t>
  </si>
  <si>
    <t>0,4*3,0</t>
  </si>
  <si>
    <t>141</t>
  </si>
  <si>
    <t>763121411</t>
  </si>
  <si>
    <t>SDK stěna předsazená tl 62,5 mm profil CW+UW 50 deska 1xA 12,5 bez izolace EI 15</t>
  </si>
  <si>
    <t>1674263747</t>
  </si>
  <si>
    <t>Stěna předsazená ze sádrokartonových desek s nosnou konstrukcí z ocelových profilů CW, UW jednoduše opláštěná deskou standardní A tl. 12,5 mm bez izolace, EI 15, stěna tl. 62,5 mm, profil 50</t>
  </si>
  <si>
    <t>https://podminky.urs.cz/item/CS_URS_2023_02/763121411</t>
  </si>
  <si>
    <t>(0,325+0,425)*3,015*2</t>
  </si>
  <si>
    <t>0,1*3,015</t>
  </si>
  <si>
    <t>142</t>
  </si>
  <si>
    <t>763121422</t>
  </si>
  <si>
    <t>SDK stěna předsazená tl 62,5 mm profil CW+UW 50 deska 1xH2 12,5 bez izolace EI 15</t>
  </si>
  <si>
    <t>-569295514</t>
  </si>
  <si>
    <t>Stěna předsazená ze sádrokartonových desek s nosnou konstrukcí z ocelových profilů CW, UW jednoduše opláštěná deskou impregnovanou H2 tl. 12,5 mm bez izolace, EI 15, stěna tl. 62,5 mm, profil 50</t>
  </si>
  <si>
    <t>https://podminky.urs.cz/item/CS_URS_2023_02/763121422</t>
  </si>
  <si>
    <t>0,88*1,21*2</t>
  </si>
  <si>
    <t>0,9*1,21*2</t>
  </si>
  <si>
    <t>0,4*3,015</t>
  </si>
  <si>
    <t>0,925*1,21*2</t>
  </si>
  <si>
    <t>1,03*1,21</t>
  </si>
  <si>
    <t>143</t>
  </si>
  <si>
    <t>763121811</t>
  </si>
  <si>
    <t>Demontáž SDK předsazené/šachtové stěny s jednoduchou nosnou kcí opláštění jednoduché</t>
  </si>
  <si>
    <t>276098116</t>
  </si>
  <si>
    <t>Demontáž předsazených nebo šachtových stěn ze sádrokartonových desek s nosnou konstrukcí z ocelových profilů jednoduchých, opláštění jednoduché</t>
  </si>
  <si>
    <t>https://podminky.urs.cz/item/CS_URS_2023_02/763121811</t>
  </si>
  <si>
    <t>1,455*1,25</t>
  </si>
  <si>
    <t>144</t>
  </si>
  <si>
    <t>763131411</t>
  </si>
  <si>
    <t>SDK podhled desky 1xA 12,5 bez izolace dvouvrstvá spodní kce profil CD+UD</t>
  </si>
  <si>
    <t>-2022838640</t>
  </si>
  <si>
    <t>Podhled ze sádrokartonových desek dvouvrstvá zavěšená spodní konstrukce z ocelových profilů CD, UD jednoduše opláštěná deskou standardní A, tl. 12,5 mm, bez izolace</t>
  </si>
  <si>
    <t>https://podminky.urs.cz/item/CS_URS_2023_02/763131411</t>
  </si>
  <si>
    <t>6,8+37,5+7+3,6+3,4</t>
  </si>
  <si>
    <t>13,1</t>
  </si>
  <si>
    <t>145</t>
  </si>
  <si>
    <t>763131451</t>
  </si>
  <si>
    <t>SDK podhled deska 1xH2 12,5 bez izolace dvouvrstvá spodní kce profil CD+UD</t>
  </si>
  <si>
    <t>553770824</t>
  </si>
  <si>
    <t>Podhled ze sádrokartonových desek dvouvrstvá zavěšená spodní konstrukce z ocelových profilů CD, UD jednoduše opláštěná deskou impregnovanou H2, tl. 12,5 mm, bez izolace</t>
  </si>
  <si>
    <t>https://podminky.urs.cz/item/CS_URS_2023_02/763131451</t>
  </si>
  <si>
    <t>2+5,3+1,3+1,6+1,6+1,3+1,3+1,3+1,5+6,8</t>
  </si>
  <si>
    <t>4,2+4,7+4,1+1+1,3+1+3,6+3,5+3</t>
  </si>
  <si>
    <t>146</t>
  </si>
  <si>
    <t>763131714</t>
  </si>
  <si>
    <t>SDK podhled základní penetrační nátěr</t>
  </si>
  <si>
    <t>1461458012</t>
  </si>
  <si>
    <t>Podhled ze sádrokartonových desek ostatní práce a konstrukce na podhledech ze sádrokartonových desek základní penetrační nátěr</t>
  </si>
  <si>
    <t>https://podminky.urs.cz/item/CS_URS_2023_02/763131714</t>
  </si>
  <si>
    <t>71,4+50,4</t>
  </si>
  <si>
    <t>147</t>
  </si>
  <si>
    <t>763131721</t>
  </si>
  <si>
    <t>SDK podhled skoková změna v do 0,5 m</t>
  </si>
  <si>
    <t>523773530</t>
  </si>
  <si>
    <t>Podhled ze sádrokartonových desek ostatní práce a konstrukce na podhledech ze sádrokartonových desek skokové změny výšky podhledu do 0,5 m</t>
  </si>
  <si>
    <t>https://podminky.urs.cz/item/CS_URS_2023_02/763131721</t>
  </si>
  <si>
    <t>0,937+4,4+9,43+1,25+3+1,35+2,68</t>
  </si>
  <si>
    <t>148</t>
  </si>
  <si>
    <t>763131731</t>
  </si>
  <si>
    <t>SDK podhled - čelo pro kazetové podhledy (F lišta) tl 12,5 mm</t>
  </si>
  <si>
    <t>234495351</t>
  </si>
  <si>
    <t>Podhled ze sádrokartonových desek ostatní práce a konstrukce na podhledech ze sádrokartonových desek čelo pro kazetové pohledy (F lišta) tl. 12,5 mm</t>
  </si>
  <si>
    <t>https://podminky.urs.cz/item/CS_URS_2023_02/763131731</t>
  </si>
  <si>
    <t>149</t>
  </si>
  <si>
    <t>763131761</t>
  </si>
  <si>
    <t>Příplatek k SDK podhledu za plochu do 3 m2 jednotlivě</t>
  </si>
  <si>
    <t>-1506857078</t>
  </si>
  <si>
    <t>Podhled ze sádrokartonových desek Příplatek k cenám za plochu do 3 m2 jednotlivě</t>
  </si>
  <si>
    <t>https://podminky.urs.cz/item/CS_URS_2023_02/763131761</t>
  </si>
  <si>
    <t>150</t>
  </si>
  <si>
    <t>763131811</t>
  </si>
  <si>
    <t>Demontáž SDK podhledu s nosnou kcí dřevěnou opláštění jednoduché</t>
  </si>
  <si>
    <t>-1167259979</t>
  </si>
  <si>
    <t>Demontáž podhledu nebo samostatného požárního předělu ze sádrokartonových desek s nosnou konstrukcí dvouvrstvou dřevěnou, opláštění jednoduché</t>
  </si>
  <si>
    <t>https://podminky.urs.cz/item/CS_URS_2023_02/763131811</t>
  </si>
  <si>
    <t>2,9+1,5+1,3+1,3+5,2+1,5+2+1,6+1,5+2,8+1,9+4,4</t>
  </si>
  <si>
    <t>151</t>
  </si>
  <si>
    <t>763135102</t>
  </si>
  <si>
    <t>Montáž SDK kazetového podhledu z kazet 600x600 mm na zavěšenou polozapuštěnou nosnou konstrukci</t>
  </si>
  <si>
    <t>507070878</t>
  </si>
  <si>
    <t>Montáž sádrokartonového podhledu kazetového demontovatelného, velikosti kazet 600x600 mm včetně zavěšené nosné konstrukce polozapuštěné</t>
  </si>
  <si>
    <t>https://podminky.urs.cz/item/CS_URS_2023_02/763135102</t>
  </si>
  <si>
    <t>10,1+10,3+8,4</t>
  </si>
  <si>
    <t>21,5+34,3+52</t>
  </si>
  <si>
    <t>10,2+10+39,1+13,8+12,8+25,7+14,8</t>
  </si>
  <si>
    <t>152</t>
  </si>
  <si>
    <t>59030581</t>
  </si>
  <si>
    <t>podhled kazetový děrovaný 9x9mm polozapuštěný rastr tl 10mm 600x600mm</t>
  </si>
  <si>
    <t>-1157312909</t>
  </si>
  <si>
    <t>263*1,05 'Přepočtené koeficientem množství</t>
  </si>
  <si>
    <t>153</t>
  </si>
  <si>
    <t>763171112</t>
  </si>
  <si>
    <t>Montáž klapek revizních SDK kcí vel. do 0,25 m2 pro příčky nebo předsazené stěny</t>
  </si>
  <si>
    <t>-1877093049</t>
  </si>
  <si>
    <t>Montáž klapek pro konstrukce ze sádrokartonových desek revizních pro příčky nebo předsazené stěny, velikost do 0,25 m2</t>
  </si>
  <si>
    <t>https://podminky.urs.cz/item/CS_URS_2023_02/763171112</t>
  </si>
  <si>
    <t>154</t>
  </si>
  <si>
    <t>59034045</t>
  </si>
  <si>
    <t>klapka revizní pro instalační a dělící zdi vodě odolná 300x300mm</t>
  </si>
  <si>
    <t>-256259352</t>
  </si>
  <si>
    <t>155</t>
  </si>
  <si>
    <t>763171212</t>
  </si>
  <si>
    <t>Montáž klapek revizních SDK kcí vel. do 0,25 m2 pro podhledy</t>
  </si>
  <si>
    <t>-1829475693</t>
  </si>
  <si>
    <t>Montáž klapek pro konstrukce ze sádrokartonových desek revizních pro podhledy, velikost do 0,25 m2</t>
  </si>
  <si>
    <t>https://podminky.urs.cz/item/CS_URS_2023_02/763171212</t>
  </si>
  <si>
    <t>Dle PD</t>
  </si>
  <si>
    <t>156</t>
  </si>
  <si>
    <t>59034046</t>
  </si>
  <si>
    <t>klapka revizní pro instalační a dělící zdi vodě odolná 400x400mm</t>
  </si>
  <si>
    <t>-2071382235</t>
  </si>
  <si>
    <t>157</t>
  </si>
  <si>
    <t>1020074628</t>
  </si>
  <si>
    <t>158</t>
  </si>
  <si>
    <t>59034048</t>
  </si>
  <si>
    <t>klapka revizní pro instalační a dělící zdi vodě odolná 600x600mm</t>
  </si>
  <si>
    <t>-509737838</t>
  </si>
  <si>
    <t>159</t>
  </si>
  <si>
    <t>59030753.R</t>
  </si>
  <si>
    <t>dvířka revizní jednokřídlá s automatickým zámkem 400x800mm</t>
  </si>
  <si>
    <t>925833057</t>
  </si>
  <si>
    <t>160</t>
  </si>
  <si>
    <t>763171217</t>
  </si>
  <si>
    <t>Montáž klapek revizních SDK kcí vel. přes 1 m2 pro podhledy</t>
  </si>
  <si>
    <t>-1969846499</t>
  </si>
  <si>
    <t>Montáž klapek pro konstrukce ze sádrokartonových desek revizních pro podhledy, velikost přes 1 m2</t>
  </si>
  <si>
    <t>https://podminky.urs.cz/item/CS_URS_2023_02/763171217</t>
  </si>
  <si>
    <t>161</t>
  </si>
  <si>
    <t>59030749.R</t>
  </si>
  <si>
    <t>dvířka revizní dvoukřídlá s automatickým zámkem 2000x1000mm</t>
  </si>
  <si>
    <t>1697418315</t>
  </si>
  <si>
    <t>162</t>
  </si>
  <si>
    <t>763171314</t>
  </si>
  <si>
    <t>Montáž klapek revizních protipožárních SDK kcí vel. přes 0,5 do 0,75 m2 pro příčky nebo předsazené stěny</t>
  </si>
  <si>
    <t>1220461877</t>
  </si>
  <si>
    <t>Montáž klapek pro konstrukce ze sádrokartonových desek revizních protipožárních pro příčky nebo předsazené stěny, velikost přes 0,50 do 0,75 m2</t>
  </si>
  <si>
    <t>https://podminky.urs.cz/item/CS_URS_2023_02/763171314</t>
  </si>
  <si>
    <t>163</t>
  </si>
  <si>
    <t>59030765</t>
  </si>
  <si>
    <t>dvířka revizní protipožární pro stěny a podhledy EI 60 800x800 mm</t>
  </si>
  <si>
    <t>435398535</t>
  </si>
  <si>
    <t>164</t>
  </si>
  <si>
    <t>763173121</t>
  </si>
  <si>
    <t>Montáž jednostranného nosníku pro pisoáry, umývátka a boilery v SDK kci</t>
  </si>
  <si>
    <t>-1639765931</t>
  </si>
  <si>
    <t>Montáž nosičů zařizovacích předmětů pro konstrukce ze sádrokartonových desek nosníku pro pisoáry, umývátka a boilery jednostranného</t>
  </si>
  <si>
    <t>https://podminky.urs.cz/item/CS_URS_2023_02/763173121</t>
  </si>
  <si>
    <t>165</t>
  </si>
  <si>
    <t>59030728</t>
  </si>
  <si>
    <t>konstrukce pro uchycení pisoáru osová rozteč CW profilů 450-625mm</t>
  </si>
  <si>
    <t>-704053475</t>
  </si>
  <si>
    <t>166</t>
  </si>
  <si>
    <t>763173133</t>
  </si>
  <si>
    <t>Montáž univerzálního držáku v SDK kci</t>
  </si>
  <si>
    <t>-909813687</t>
  </si>
  <si>
    <t>Montáž nosičů zařizovacích předmětů pro konstrukce ze sádrokartonových desek držáku univerzálního</t>
  </si>
  <si>
    <t>https://podminky.urs.cz/item/CS_URS_2023_02/763173133</t>
  </si>
  <si>
    <t>167</t>
  </si>
  <si>
    <t>55281769</t>
  </si>
  <si>
    <t>montážní prvek pro podpěrné prvky a madla stavební v 1120mm</t>
  </si>
  <si>
    <t>-2001221813</t>
  </si>
  <si>
    <t>168</t>
  </si>
  <si>
    <t>763181311</t>
  </si>
  <si>
    <t>Montáž jednokřídlové kovové zárubně do SDK příčky</t>
  </si>
  <si>
    <t>413605261</t>
  </si>
  <si>
    <t>Výplně otvorů konstrukcí ze sádrokartonových desek montáž zárubně kovové s konstrukcí jednokřídlové</t>
  </si>
  <si>
    <t>https://podminky.urs.cz/item/CS_URS_2023_02/763181311</t>
  </si>
  <si>
    <t>169</t>
  </si>
  <si>
    <t>55331589</t>
  </si>
  <si>
    <t>zárubeň jednokřídlá ocelová pro sádrokartonové příčky tl stěny 75-100mm rozměru 700/1970, 2100mm</t>
  </si>
  <si>
    <t>1513469304</t>
  </si>
  <si>
    <t>170</t>
  </si>
  <si>
    <t>5533155R</t>
  </si>
  <si>
    <t>zárubeň jednokřídlá ocelová s protipožární úpravou tl stěny 75-100mm rozměru 700/1970, 2100mm</t>
  </si>
  <si>
    <t>CS ÚRS 2023 01</t>
  </si>
  <si>
    <t>979576663</t>
  </si>
  <si>
    <t>171</t>
  </si>
  <si>
    <t>55331590</t>
  </si>
  <si>
    <t>zárubeň jednokřídlá ocelová pro sádrokartonové příčky tl stěny 75-100mm rozměru 800/1970, 2100mm</t>
  </si>
  <si>
    <t>-1472980677</t>
  </si>
  <si>
    <t>172</t>
  </si>
  <si>
    <t>55331591</t>
  </si>
  <si>
    <t>zárubeň jednokřídlá ocelová pro sádrokartonové příčky tl stěny 75-100mm rozměru 900/1970, 2100mm</t>
  </si>
  <si>
    <t>2031087722</t>
  </si>
  <si>
    <t>173</t>
  </si>
  <si>
    <t>763231914</t>
  </si>
  <si>
    <t>Zhotovení otvoru vel. přes 0,5 do 1 m2 v podhledu/podkroví ze sádrovláknitých desek s vyztužením profily</t>
  </si>
  <si>
    <t>-760916664</t>
  </si>
  <si>
    <t>Zhotovení otvorů v podhledech a podkrovích ze sádrovláknitých desek pro prostupy (voda, elektro, topení, VZT), osvětlení, sprinklery, revizní klapky a dvířka včetně vyztužení profily, velikost přes 0,50 do 1,00 m2</t>
  </si>
  <si>
    <t>https://podminky.urs.cz/item/CS_URS_2023_02/763231914</t>
  </si>
  <si>
    <t>174</t>
  </si>
  <si>
    <t>763411111</t>
  </si>
  <si>
    <t>Sanitární příčky do mokrého prostředí, desky s HPL - laminátem tl 19,6 mm</t>
  </si>
  <si>
    <t>-463483373</t>
  </si>
  <si>
    <t>Sanitární příčky vhodné do mokrého prostředí dělící z dřevotřískových desek s HPL-laminátem tl. 19,6 mm</t>
  </si>
  <si>
    <t>https://podminky.urs.cz/item/CS_URS_2023_02/763411111</t>
  </si>
  <si>
    <t>175</t>
  </si>
  <si>
    <t>763411121</t>
  </si>
  <si>
    <t>Dveře sanitárních příček, desky s HPL - laminátem tl 19,6 mm, š do 800 mm, v do 2000 mm</t>
  </si>
  <si>
    <t>-1301502908</t>
  </si>
  <si>
    <t>Sanitární příčky vhodné do mokrého prostředí dveře vnitřní do sanitárních příček šířky do 800 mm, výšky do 2 000 mm z dřevotřískových desek s HPL-laminátem včetně nerezového kování tl. 19,6 mm</t>
  </si>
  <si>
    <t>https://podminky.urs.cz/item/CS_URS_2023_02/763411121</t>
  </si>
  <si>
    <t>176</t>
  </si>
  <si>
    <t>998763201</t>
  </si>
  <si>
    <t>Přesun hmot procentní pro dřevostavby v objektech v přes 6 do 12 m</t>
  </si>
  <si>
    <t>-1903039726</t>
  </si>
  <si>
    <t>Přesun hmot pro dřevostavby stanovený procentní sazbou (%) z ceny vodorovná dopravní vzdálenost do 50 m v objektech výšky přes 6 do 12 m</t>
  </si>
  <si>
    <t>https://podminky.urs.cz/item/CS_URS_2023_02/998763201</t>
  </si>
  <si>
    <t>766</t>
  </si>
  <si>
    <t>Konstrukce truhlářské</t>
  </si>
  <si>
    <t>177</t>
  </si>
  <si>
    <t>766660001</t>
  </si>
  <si>
    <t>Montáž dveřních křídel otvíravých jednokřídlových š do 0,8 m do ocelové zárubně</t>
  </si>
  <si>
    <t>-1161261639</t>
  </si>
  <si>
    <t>Montáž dveřních křídel dřevěných nebo plastových otevíravých do ocelové zárubně povrchově upravených jednokřídlových, šířky do 800 mm</t>
  </si>
  <si>
    <t>https://podminky.urs.cz/item/CS_URS_2023_02/766660001</t>
  </si>
  <si>
    <t>1+1+2+2+1+1+1+1+1+1+3+2</t>
  </si>
  <si>
    <t>178</t>
  </si>
  <si>
    <t>61162084</t>
  </si>
  <si>
    <t>dveře jednokřídlé dřevotřískové povrch laminátový plné 600x1970-2100mm</t>
  </si>
  <si>
    <t>-959457763</t>
  </si>
  <si>
    <t>179</t>
  </si>
  <si>
    <t>61162085</t>
  </si>
  <si>
    <t>dveře jednokřídlé dřevotřískové povrch laminátový plné 700x1970-2100mm</t>
  </si>
  <si>
    <t>-2127284405</t>
  </si>
  <si>
    <t>180</t>
  </si>
  <si>
    <t>61162086</t>
  </si>
  <si>
    <t>dveře jednokřídlé dřevotřískové povrch laminátový plné 800x1970-2100mm</t>
  </si>
  <si>
    <t>758204594</t>
  </si>
  <si>
    <t>181</t>
  </si>
  <si>
    <t>766660002</t>
  </si>
  <si>
    <t>Montáž dveřních křídel otvíravých jednokřídlových š přes 0,8 m do ocelové zárubně</t>
  </si>
  <si>
    <t>-57251651</t>
  </si>
  <si>
    <t>Montáž dveřních křídel dřevěných nebo plastových otevíravých do ocelové zárubně povrchově upravených jednokřídlových, šířky přes 800 mm</t>
  </si>
  <si>
    <t>https://podminky.urs.cz/item/CS_URS_2023_02/766660002</t>
  </si>
  <si>
    <t>1+2+1+1+2+1+3</t>
  </si>
  <si>
    <t>182</t>
  </si>
  <si>
    <t>61162087</t>
  </si>
  <si>
    <t>dveře jednokřídlé dřevotřískové povrch laminátový plné 900x1970-2100mm</t>
  </si>
  <si>
    <t>-2041496423</t>
  </si>
  <si>
    <t>183</t>
  </si>
  <si>
    <t>7666600.R51</t>
  </si>
  <si>
    <t>Montáž dveří D51 vč. zárubně dle PD</t>
  </si>
  <si>
    <t>32715701</t>
  </si>
  <si>
    <t>184</t>
  </si>
  <si>
    <t>6117320.R1</t>
  </si>
  <si>
    <t>dveře skládací dřevěné prosklené D51</t>
  </si>
  <si>
    <t>-246860540</t>
  </si>
  <si>
    <t>3,8*2,18</t>
  </si>
  <si>
    <t>185</t>
  </si>
  <si>
    <t>766660021</t>
  </si>
  <si>
    <t>Montáž dveřních křídel otvíravých jednokřídlových š do 0,8 m požárních do ocelové zárubně</t>
  </si>
  <si>
    <t>-1209146245</t>
  </si>
  <si>
    <t>Montáž dveřních křídel dřevěných nebo plastových otevíravých do ocelové zárubně protipožárních jednokřídlových, šířky do 800 mm</t>
  </si>
  <si>
    <t>https://podminky.urs.cz/item/CS_URS_2023_02/766660021</t>
  </si>
  <si>
    <t>1+1+1+1</t>
  </si>
  <si>
    <t>186</t>
  </si>
  <si>
    <t>6116102.R</t>
  </si>
  <si>
    <t>dveře jednokřídlé dřevotřískové protipožární EI (EW) 30 D3 povrch laminátový plné 700x1970-2100mm</t>
  </si>
  <si>
    <t>253674599</t>
  </si>
  <si>
    <t>187</t>
  </si>
  <si>
    <t>6116102.R1</t>
  </si>
  <si>
    <t>dveře jednokřídlé dřevotřískové protipožární EI (EW) 30 D3 povrch laminátový plné 600x1970-2100mm</t>
  </si>
  <si>
    <t>1869068937</t>
  </si>
  <si>
    <t>188</t>
  </si>
  <si>
    <t>6116533.R2</t>
  </si>
  <si>
    <t>dveře jednokřídlé dřevotřískové protipožární EI (EW) 30 D3 povrch laminátový plné 800x1970-2100mm</t>
  </si>
  <si>
    <t>814325820</t>
  </si>
  <si>
    <t>189</t>
  </si>
  <si>
    <t>766660022</t>
  </si>
  <si>
    <t>Montáž dveřních křídel otvíravých jednokřídlových š přes 0,8 m požárních do ocelové zárubně</t>
  </si>
  <si>
    <t>1933467150</t>
  </si>
  <si>
    <t>Montáž dveřních křídel dřevěných nebo plastových otevíravých do ocelové zárubně protipožárních jednokřídlových, šířky přes 800 mm</t>
  </si>
  <si>
    <t>https://podminky.urs.cz/item/CS_URS_2023_02/766660022</t>
  </si>
  <si>
    <t>190</t>
  </si>
  <si>
    <t>6116203.R3</t>
  </si>
  <si>
    <t>dveře jednokřídlé dřevotřískové protipožární EI (EW) 30 D3 povrch laminátový plné 900x1970-2100mm</t>
  </si>
  <si>
    <t>-1830052400</t>
  </si>
  <si>
    <t>191</t>
  </si>
  <si>
    <t>61161028.R4</t>
  </si>
  <si>
    <t>dveře jednokřídlé dřevotřískové protipožární EI (EW) 30 D3 povrch laminátový plné 1000x1970-2100mm</t>
  </si>
  <si>
    <t>474766122</t>
  </si>
  <si>
    <t>192</t>
  </si>
  <si>
    <t>766660411</t>
  </si>
  <si>
    <t>Montáž vchodových dveří jednokřídlových bez nadsvětlíku do zdiva</t>
  </si>
  <si>
    <t>1647377939</t>
  </si>
  <si>
    <t>Montáž dveřních křídel dřevěných nebo plastových vchodových dveří včetně rámu do zdiva jednokřídlových bez nadsvětlíku</t>
  </si>
  <si>
    <t>https://podminky.urs.cz/item/CS_URS_2023_02/766660411</t>
  </si>
  <si>
    <t>193</t>
  </si>
  <si>
    <t>61140504</t>
  </si>
  <si>
    <t>dveře jednokřídlé plastové bílé prosklené max rozměru otvoru 2,42m2 bezpečnostní třídy RC2</t>
  </si>
  <si>
    <t>302185658</t>
  </si>
  <si>
    <t>1,47*2,17</t>
  </si>
  <si>
    <t>0,87*2,14</t>
  </si>
  <si>
    <t>1,2*2,75</t>
  </si>
  <si>
    <t>194</t>
  </si>
  <si>
    <t>766660728</t>
  </si>
  <si>
    <t>Montáž dveřního interiérového kování - zámku</t>
  </si>
  <si>
    <t>-39606970</t>
  </si>
  <si>
    <t>Montáž dveřních doplňků dveřního kování interiérového zámku</t>
  </si>
  <si>
    <t>https://podminky.urs.cz/item/CS_URS_2023_02/766660728</t>
  </si>
  <si>
    <t>195</t>
  </si>
  <si>
    <t>54924015</t>
  </si>
  <si>
    <t>zámek zadlabací mezipokojový pravolevý rozteč 72x40mm</t>
  </si>
  <si>
    <t>1374584749</t>
  </si>
  <si>
    <t>196</t>
  </si>
  <si>
    <t>766660729</t>
  </si>
  <si>
    <t>Montáž dveřního interiérového kování - štítku s klikou</t>
  </si>
  <si>
    <t>-1673816622</t>
  </si>
  <si>
    <t>Montáž dveřních doplňků dveřního kování interiérového štítku s klikou</t>
  </si>
  <si>
    <t>https://podminky.urs.cz/item/CS_URS_2023_02/766660729</t>
  </si>
  <si>
    <t>197</t>
  </si>
  <si>
    <t>54914123</t>
  </si>
  <si>
    <t>kování rozetové klika/klika</t>
  </si>
  <si>
    <t>-2107578382</t>
  </si>
  <si>
    <t>198</t>
  </si>
  <si>
    <t>766660731</t>
  </si>
  <si>
    <t>Montáž dveřního bezpečnostního kování - zámku</t>
  </si>
  <si>
    <t>38825409</t>
  </si>
  <si>
    <t>Montáž dveřních doplňků dveřního kování bezpečnostního zámku</t>
  </si>
  <si>
    <t>https://podminky.urs.cz/item/CS_URS_2023_02/766660731</t>
  </si>
  <si>
    <t>199</t>
  </si>
  <si>
    <t>54926004</t>
  </si>
  <si>
    <t>zámek zadlabací magnetický s protiplechem rozteč 72x55mm</t>
  </si>
  <si>
    <t>1771970521</t>
  </si>
  <si>
    <t>200</t>
  </si>
  <si>
    <t>766660733</t>
  </si>
  <si>
    <t>Montáž dveřního bezpečnostního kování - štítku s klikou</t>
  </si>
  <si>
    <t>747527406</t>
  </si>
  <si>
    <t>Montáž dveřních doplňků dveřního kování bezpečnostního štítku s klikou</t>
  </si>
  <si>
    <t>https://podminky.urs.cz/item/CS_URS_2023_02/766660733</t>
  </si>
  <si>
    <t>201</t>
  </si>
  <si>
    <t>54914130</t>
  </si>
  <si>
    <t>kování bezpečnostní madlo/klika RC2</t>
  </si>
  <si>
    <t>-1454460865</t>
  </si>
  <si>
    <t>202</t>
  </si>
  <si>
    <t>766825811</t>
  </si>
  <si>
    <t>Demontáž truhlářských vestavěných skříní jednokřídlových</t>
  </si>
  <si>
    <t>1673904434</t>
  </si>
  <si>
    <t>Demontáž nábytku vestavěného skříní jednokřídlových</t>
  </si>
  <si>
    <t>https://podminky.urs.cz/item/CS_URS_2023_02/766825811</t>
  </si>
  <si>
    <t>3*7</t>
  </si>
  <si>
    <t>203</t>
  </si>
  <si>
    <t>R</t>
  </si>
  <si>
    <t>766A2002</t>
  </si>
  <si>
    <t>Kuchyňská linka zakázková (na míru)</t>
  </si>
  <si>
    <t>ÚRS RYRO 2023 01</t>
  </si>
  <si>
    <t>2081583125</t>
  </si>
  <si>
    <t>Vestavěný nábytek kuchyňská linka včetně dřezu zakázková (na míru)</t>
  </si>
  <si>
    <t>https://podminky.urs.cz/item/CS_URS_2023_01/766A2002</t>
  </si>
  <si>
    <t>T01</t>
  </si>
  <si>
    <t>4,4</t>
  </si>
  <si>
    <t>T02</t>
  </si>
  <si>
    <t>1,5</t>
  </si>
  <si>
    <t>T03</t>
  </si>
  <si>
    <t>2,8</t>
  </si>
  <si>
    <t>204</t>
  </si>
  <si>
    <t>766A2101.R</t>
  </si>
  <si>
    <t>Šatní skrínky dle PD</t>
  </si>
  <si>
    <t>-1668929558</t>
  </si>
  <si>
    <t>T11</t>
  </si>
  <si>
    <t>T12</t>
  </si>
  <si>
    <t>T13</t>
  </si>
  <si>
    <t>T14</t>
  </si>
  <si>
    <t>205</t>
  </si>
  <si>
    <t>998766202</t>
  </si>
  <si>
    <t>Přesun hmot procentní pro kce truhlářské v objektech v přes 6 do 12 m</t>
  </si>
  <si>
    <t>-1058770987</t>
  </si>
  <si>
    <t>Přesun hmot pro konstrukce truhlářské stanovený procentní sazbou (%) z ceny vodorovná dopravní vzdálenost do 50 m v objektech výšky přes 6 do 12 m</t>
  </si>
  <si>
    <t>https://podminky.urs.cz/item/CS_URS_2023_02/998766202</t>
  </si>
  <si>
    <t>767</t>
  </si>
  <si>
    <t>Konstrukce zámečnické</t>
  </si>
  <si>
    <t>206</t>
  </si>
  <si>
    <t>767112811</t>
  </si>
  <si>
    <t>Demontáž stěn pro zasklení šroubovaných</t>
  </si>
  <si>
    <t>739573845</t>
  </si>
  <si>
    <t>Demontáž stěn a příček pro zasklení šroubovaných</t>
  </si>
  <si>
    <t>https://podminky.urs.cz/item/CS_URS_2023_02/767112811</t>
  </si>
  <si>
    <t>2,04*3,1*2+2,3*3,1</t>
  </si>
  <si>
    <t>207</t>
  </si>
  <si>
    <t>767114141</t>
  </si>
  <si>
    <t>Montáž stěn a příček rámových zasklených vnitřních do zdiva s požární odolností plochy do 6 m2</t>
  </si>
  <si>
    <t>-871132679</t>
  </si>
  <si>
    <t>Montáž stěn a příček rámových zasklených z hliníkových nebo ocelových profilů vnitřních do zdiva s požární odolností, plochy do 6 m2</t>
  </si>
  <si>
    <t>https://podminky.urs.cz/item/CS_URS_2023_02/767114141</t>
  </si>
  <si>
    <t>D50a + D50b</t>
  </si>
  <si>
    <t>2*(1,8*2,8)</t>
  </si>
  <si>
    <t>208</t>
  </si>
  <si>
    <t>55341365</t>
  </si>
  <si>
    <t>stěna rámová prosklená fixní Al komaxit dle RAL požární odolnosti EI30 C DP1 interiér</t>
  </si>
  <si>
    <t>-209950079</t>
  </si>
  <si>
    <t>209</t>
  </si>
  <si>
    <t>767531111</t>
  </si>
  <si>
    <t>Montáž vstupních kovových nebo plastových rohoží čisticích zón</t>
  </si>
  <si>
    <t>-1893115626</t>
  </si>
  <si>
    <t>Montáž vstupních čisticích zón z rohoží kovových nebo plastových</t>
  </si>
  <si>
    <t>https://podminky.urs.cz/item/CS_URS_2023_02/767531111</t>
  </si>
  <si>
    <t>1,84*1,84+0,35*1,2</t>
  </si>
  <si>
    <t>0,87*0,87</t>
  </si>
  <si>
    <t>210</t>
  </si>
  <si>
    <t>69752110</t>
  </si>
  <si>
    <t>rohož textilní provedení PA, hustý povrch, jemné dočištění</t>
  </si>
  <si>
    <t>1360799251</t>
  </si>
  <si>
    <t>4,563*1,1 'Přepočtené koeficientem množství</t>
  </si>
  <si>
    <t>211</t>
  </si>
  <si>
    <t>767531121</t>
  </si>
  <si>
    <t>Osazení zapuštěného rámu z L profilů k čisticím rohožím</t>
  </si>
  <si>
    <t>646764844</t>
  </si>
  <si>
    <t>Montáž vstupních čisticích zón z rohoží osazení rámu mosazného nebo hliníkového zapuštěného z L profilů</t>
  </si>
  <si>
    <t>https://podminky.urs.cz/item/CS_URS_2023_02/767531121</t>
  </si>
  <si>
    <t>(1,84+1,84+0,35+1,2)*2</t>
  </si>
  <si>
    <t>(0,87+0,87)*2</t>
  </si>
  <si>
    <t>212</t>
  </si>
  <si>
    <t>69752160.R</t>
  </si>
  <si>
    <t>rám pro zapuštění profil L-10/30</t>
  </si>
  <si>
    <t>-578127864</t>
  </si>
  <si>
    <t>13,94*1,1 'Přepočtené koeficientem množství</t>
  </si>
  <si>
    <t>213</t>
  </si>
  <si>
    <t>767610117</t>
  </si>
  <si>
    <t>Montáž oken kovových jednoduchých pevných do zdiva pl přes 1,5 do 2,5 m2</t>
  </si>
  <si>
    <t>-322543928</t>
  </si>
  <si>
    <t>Montáž oken jednoduchých z hliníkových nebo ocelových profilů na polyuretanovou pěnu pevných do zdiva, plochy přes 1,5 do 2,5 m2</t>
  </si>
  <si>
    <t>https://podminky.urs.cz/item/CS_URS_2023_02/767610117</t>
  </si>
  <si>
    <t>OK1</t>
  </si>
  <si>
    <t>1,2*2,1</t>
  </si>
  <si>
    <t>214</t>
  </si>
  <si>
    <t>55341004</t>
  </si>
  <si>
    <t>okno Al s fixním zasklením dvojsklo přes plochu 1m2 v 1,5-2,5m</t>
  </si>
  <si>
    <t>511666985</t>
  </si>
  <si>
    <t>215</t>
  </si>
  <si>
    <t>767995111</t>
  </si>
  <si>
    <t>Montáž atypických zámečnických konstrukcí hm do 5 kg</t>
  </si>
  <si>
    <t>kg</t>
  </si>
  <si>
    <t>1464474975</t>
  </si>
  <si>
    <t>Montáž ostatních atypických zámečnických konstrukcí hmotnosti do 5 kg</t>
  </si>
  <si>
    <t>https://podminky.urs.cz/item/CS_URS_2023_02/767995111</t>
  </si>
  <si>
    <t>Pásovina na R01 až R03 vč.</t>
  </si>
  <si>
    <t>((1,1+1,2)+(0,9*7)+(1*3))/0,3*0,75</t>
  </si>
  <si>
    <t>216</t>
  </si>
  <si>
    <t>767995112</t>
  </si>
  <si>
    <t>Montáž atypických zámečnických konstrukcí hm přes 5 do 10 kg</t>
  </si>
  <si>
    <t>1984788585</t>
  </si>
  <si>
    <t>Montáž ostatních atypických zámečnických konstrukcí hmotnosti přes 5 do 10 kg</t>
  </si>
  <si>
    <t>https://podminky.urs.cz/item/CS_URS_2023_02/767995112</t>
  </si>
  <si>
    <t>R03</t>
  </si>
  <si>
    <t>(1,3*5,42)*2*7</t>
  </si>
  <si>
    <t>(1,4*5,42)*2*3</t>
  </si>
  <si>
    <t>217</t>
  </si>
  <si>
    <t>767995113</t>
  </si>
  <si>
    <t>Montáž atypických zámečnických konstrukcí hm přes 10 do 20 kg</t>
  </si>
  <si>
    <t>-1185428715</t>
  </si>
  <si>
    <t>Montáž ostatních atypických zámečnických konstrukcí hmotnosti přes 10 do 20 kg</t>
  </si>
  <si>
    <t>https://podminky.urs.cz/item/CS_URS_2023_02/767995113</t>
  </si>
  <si>
    <t>R01 + R02</t>
  </si>
  <si>
    <t>1,5*2*11,1</t>
  </si>
  <si>
    <t>1,6*2*11,1</t>
  </si>
  <si>
    <t>218</t>
  </si>
  <si>
    <t>13010714</t>
  </si>
  <si>
    <t>ocel profilová jakost S235JR (11 375) průřez I (IPN) 120</t>
  </si>
  <si>
    <t>1782144035</t>
  </si>
  <si>
    <t>68,820/1000*1,1</t>
  </si>
  <si>
    <t>219</t>
  </si>
  <si>
    <t>13010424</t>
  </si>
  <si>
    <t>úhelník ocelový rovnostranný jakost S235JR (11 375) 60x60x6mm</t>
  </si>
  <si>
    <t>-700876325</t>
  </si>
  <si>
    <t>144,172/1000*1,1</t>
  </si>
  <si>
    <t>220</t>
  </si>
  <si>
    <t>13010192</t>
  </si>
  <si>
    <t>tyč ocelová plochá jakost S235JR (11 375) 30x20mm</t>
  </si>
  <si>
    <t>-1443520187</t>
  </si>
  <si>
    <t>29,000/1000*1,1</t>
  </si>
  <si>
    <t>221</t>
  </si>
  <si>
    <t>767996701</t>
  </si>
  <si>
    <t>Demontáž atypických zámečnických konstrukcí řezáním hm jednotlivých dílů do 50 kg</t>
  </si>
  <si>
    <t>644881763</t>
  </si>
  <si>
    <t>Demontáž ostatních zámečnických konstrukcí řezáním o hmotnosti jednotlivých dílů do 50 kg</t>
  </si>
  <si>
    <t>https://podminky.urs.cz/item/CS_URS_2023_02/767996701</t>
  </si>
  <si>
    <t>222</t>
  </si>
  <si>
    <t>998767202</t>
  </si>
  <si>
    <t>Přesun hmot procentní pro zámečnické konstrukce v objektech v přes 6 do 12 m</t>
  </si>
  <si>
    <t>328063968</t>
  </si>
  <si>
    <t>Přesun hmot pro zámečnické konstrukce stanovený procentní sazbou (%) z ceny vodorovná dopravní vzdálenost do 50 m v objektech výšky přes 6 do 12 m</t>
  </si>
  <si>
    <t>https://podminky.urs.cz/item/CS_URS_2023_02/998767202</t>
  </si>
  <si>
    <t>771</t>
  </si>
  <si>
    <t>Podlahy z dlaždic</t>
  </si>
  <si>
    <t>223</t>
  </si>
  <si>
    <t>771111011</t>
  </si>
  <si>
    <t>Vysátí podkladu před pokládkou dlažby</t>
  </si>
  <si>
    <t>-1971163986</t>
  </si>
  <si>
    <t>Příprava podkladu před provedením dlažby vysátí podlah</t>
  </si>
  <si>
    <t>https://podminky.urs.cz/item/CS_URS_2023_02/771111011</t>
  </si>
  <si>
    <t>A -NK - 1</t>
  </si>
  <si>
    <t>2+5,3+1,6+1,3+1,6+1,3+6,8+1,5+1,3+1,3+3,4</t>
  </si>
  <si>
    <t>4,1+4,7+4,2+1+1,3+1+3,5+3+3,6</t>
  </si>
  <si>
    <t>6,8+43,2</t>
  </si>
  <si>
    <t>224</t>
  </si>
  <si>
    <t>771121011</t>
  </si>
  <si>
    <t>Nátěr penetrační na podlahu</t>
  </si>
  <si>
    <t>568951587</t>
  </si>
  <si>
    <t>Příprava podkladu před provedením dlažby nátěr penetrační na podlahu</t>
  </si>
  <si>
    <t>https://podminky.urs.cz/item/CS_URS_2023_02/771121011</t>
  </si>
  <si>
    <t>225</t>
  </si>
  <si>
    <t>771471810</t>
  </si>
  <si>
    <t>Demontáž soklíků z dlaždic keramických kladených do malty rovných</t>
  </si>
  <si>
    <t>1448377344</t>
  </si>
  <si>
    <t>https://podminky.urs.cz/item/CS_URS_2023_02/771471810</t>
  </si>
  <si>
    <t>(25,665*2)+(1,8+0,23*2)+(0,11*2)+(0,25*2)+(0,25*2)+(0,23*2)+(0,275*2)+(0,22*2)+(0,25*2)</t>
  </si>
  <si>
    <t>(2,335+3,003)*2-(1,24+1,45) +(2,58+1,875)*2-(0,8+0,6+0,5)+(3,33*2+0,56*2)</t>
  </si>
  <si>
    <t>226</t>
  </si>
  <si>
    <t>771474111</t>
  </si>
  <si>
    <t>Montáž soklů z dlaždic keramických rovných lepených cementovým flexibilním lepidlem v do 65 mm</t>
  </si>
  <si>
    <t>-182756815</t>
  </si>
  <si>
    <t>Montáž soklů z dlaždic keramických lepených cementovým flexibilním lepidlem rovných, výšky do 65 mm</t>
  </si>
  <si>
    <t>https://podminky.urs.cz/item/CS_URS_2023_02/771474111</t>
  </si>
  <si>
    <t>A-1NP</t>
  </si>
  <si>
    <t>(4,54+1,8+2,665+0,275*2+0,175*2)</t>
  </si>
  <si>
    <t>(23,228*2+1,8+0,23*4+0,22*2+0,114*2+0,25*6)</t>
  </si>
  <si>
    <t>227</t>
  </si>
  <si>
    <t>59761338.R</t>
  </si>
  <si>
    <t xml:space="preserve">sokl-dlažba keramická slinutá hladká do interiéru i exteriéru  </t>
  </si>
  <si>
    <t>-340894247</t>
  </si>
  <si>
    <t>61,249*2,475 'Přepočtené koeficientem množství</t>
  </si>
  <si>
    <t>228</t>
  </si>
  <si>
    <t>771573810</t>
  </si>
  <si>
    <t>Demontáž podlah z dlaždic keramických lepených</t>
  </si>
  <si>
    <t>-506346347</t>
  </si>
  <si>
    <t>https://podminky.urs.cz/item/CS_URS_2023_02/771573810</t>
  </si>
  <si>
    <t>46,2+3,6+2,9+1,5+1,3+1,3+1,5+2+1,6+1,5+2,8</t>
  </si>
  <si>
    <t>6,9+1,5+3,4+1,6+4,7+3,4+1+1+7,1+1,9+4,4+8,2</t>
  </si>
  <si>
    <t>229</t>
  </si>
  <si>
    <t>771574263</t>
  </si>
  <si>
    <t>Montáž podlah keramických pro mechanické zatížení protiskluzných lepených flexibilním lepidlem přes 9 do 12 ks/m2</t>
  </si>
  <si>
    <t>1269669198</t>
  </si>
  <si>
    <t>Montáž podlah z dlaždic keramických lepených flexibilním lepidlem maloformátových pro vysoké mechanické zatížení protiskluzných nebo reliéfních (bezbariérových) přes 9 do 12 ks/m2</t>
  </si>
  <si>
    <t>https://podminky.urs.cz/item/CS_URS_2023_01/771574263</t>
  </si>
  <si>
    <t>230</t>
  </si>
  <si>
    <t>59761409</t>
  </si>
  <si>
    <t>dlažba keramická slinutá protiskluzná do interiéru i exteriéru pro vysoké mechanické namáhání přes 9 do 12ks/m2</t>
  </si>
  <si>
    <t>-1828291044</t>
  </si>
  <si>
    <t>103,8*1,15 'Přepočtené koeficientem množství</t>
  </si>
  <si>
    <t>231</t>
  </si>
  <si>
    <t>771577111</t>
  </si>
  <si>
    <t>Příplatek k montáži podlah keramických lepených cementovým flexibilním lepidlem za plochu do 5 m2</t>
  </si>
  <si>
    <t>-1227337317</t>
  </si>
  <si>
    <t>Montáž podlah z dlaždic keramických lepených cementovým flexibilním lepidlem Příplatek k cenám za plochu do 5 m2 jednotlivě</t>
  </si>
  <si>
    <t>https://podminky.urs.cz/item/CS_URS_2023_02/771577111</t>
  </si>
  <si>
    <t>2+1,6+1,3+1,6+1,3+1,5+1,3+1,3+3,4</t>
  </si>
  <si>
    <t>232</t>
  </si>
  <si>
    <t>771591112</t>
  </si>
  <si>
    <t>Izolace pod dlažbu nátěrem nebo stěrkou ve dvou vrstvách</t>
  </si>
  <si>
    <t>1992238263</t>
  </si>
  <si>
    <t>Izolace podlahy pod dlažbu nátěrem nebo stěrkou ve dvou vrstvách</t>
  </si>
  <si>
    <t>https://podminky.urs.cz/item/CS_URS_2023_02/771591112</t>
  </si>
  <si>
    <t xml:space="preserve">4,1+4,7+4,2+1+1,3+1+3,5 </t>
  </si>
  <si>
    <t>233</t>
  </si>
  <si>
    <t>771591251</t>
  </si>
  <si>
    <t>Izolace těsnící manžetou pro prostupy potrubí</t>
  </si>
  <si>
    <t>1167170408</t>
  </si>
  <si>
    <t>Izolace podlahy pod dlažbu těsnícími izolačními pásy z manžety pro prostupy potrubí</t>
  </si>
  <si>
    <t>https://podminky.urs.cz/item/CS_URS_2023_02/771591251</t>
  </si>
  <si>
    <t>234</t>
  </si>
  <si>
    <t>771591264</t>
  </si>
  <si>
    <t>Izolace těsnícími pásy mezi podlahou a stěnou</t>
  </si>
  <si>
    <t>328161090</t>
  </si>
  <si>
    <t>Izolace podlahy pod dlažbu těsnícími izolačními pásy mezi podlahou a stěnu</t>
  </si>
  <si>
    <t>https://podminky.urs.cz/item/CS_URS_2023_02/771591264</t>
  </si>
  <si>
    <t>235</t>
  </si>
  <si>
    <t>998771202</t>
  </si>
  <si>
    <t>Přesun hmot procentní pro podlahy z dlaždic v objektech v přes 6 do 12 m</t>
  </si>
  <si>
    <t>1864848817</t>
  </si>
  <si>
    <t>Přesun hmot pro podlahy z dlaždic stanovený procentní sazbou (%) z ceny vodorovná dopravní vzdálenost do 50 m v objektech výšky přes 6 do 12 m</t>
  </si>
  <si>
    <t>https://podminky.urs.cz/item/CS_URS_2023_02/998771202</t>
  </si>
  <si>
    <t>776</t>
  </si>
  <si>
    <t>Podlahy povlakové</t>
  </si>
  <si>
    <t>236</t>
  </si>
  <si>
    <t>776111112</t>
  </si>
  <si>
    <t>Broušení betonového podkladu povlakových podlah</t>
  </si>
  <si>
    <t>2053304421</t>
  </si>
  <si>
    <t>Příprava podkladu broušení podlah nového podkladu betonového</t>
  </si>
  <si>
    <t>https://podminky.urs.cz/item/CS_URS_2023_02/776111112</t>
  </si>
  <si>
    <t>10,1+37,5+10,3+7+3,6+8,4+21,5+34,3+52</t>
  </si>
  <si>
    <t>10,2+10+13,1+39,1+13,8+12,8+25,7+14,8</t>
  </si>
  <si>
    <t>237</t>
  </si>
  <si>
    <t>776111311</t>
  </si>
  <si>
    <t>Vysátí podkladu povlakových podlah</t>
  </si>
  <si>
    <t>-1989181099</t>
  </si>
  <si>
    <t>Příprava podkladu vysátí podlah</t>
  </si>
  <si>
    <t>https://podminky.urs.cz/item/CS_URS_2023_02/776111311</t>
  </si>
  <si>
    <t>238</t>
  </si>
  <si>
    <t>776121321</t>
  </si>
  <si>
    <t>Neředěná penetrace savého podkladu povlakových podlah</t>
  </si>
  <si>
    <t>-974686649</t>
  </si>
  <si>
    <t>Příprava podkladu penetrace neředěná podlah</t>
  </si>
  <si>
    <t>https://podminky.urs.cz/item/CS_URS_2023_02/776121321</t>
  </si>
  <si>
    <t>239</t>
  </si>
  <si>
    <t>776141123</t>
  </si>
  <si>
    <t>Stěrka podlahová nivelační pro vyrovnání podkladu povlakových podlah pevnosti 30 MPa tl přes 5 do 8 mm</t>
  </si>
  <si>
    <t>1456908242</t>
  </si>
  <si>
    <t>Příprava podkladu vyrovnání samonivelační stěrkou podlah min.pevnosti 30 MPa, tloušťky přes 5 do 8 mm</t>
  </si>
  <si>
    <t>https://podminky.urs.cz/item/CS_URS_2023_02/776141123</t>
  </si>
  <si>
    <t>240</t>
  </si>
  <si>
    <t>776201812</t>
  </si>
  <si>
    <t>Demontáž lepených povlakových podlah s podložkou ručně</t>
  </si>
  <si>
    <t>1145798736</t>
  </si>
  <si>
    <t>Demontáž povlakových podlahovin lepených ručně s podložkou</t>
  </si>
  <si>
    <t>https://podminky.urs.cz/item/CS_URS_2023_02/776201812</t>
  </si>
  <si>
    <t>4+9,6+2,1+22,9+5,5+7,7+8,9+22,9+28,2+5,2+35,7+3,6+13,8</t>
  </si>
  <si>
    <t>12,7+15,4+9,4+8,3+29,2+27,3+25,7+14,8</t>
  </si>
  <si>
    <t>241</t>
  </si>
  <si>
    <t>776221111</t>
  </si>
  <si>
    <t>Lepení pásů z PVC standardním lepidlem</t>
  </si>
  <si>
    <t>642998899</t>
  </si>
  <si>
    <t>Montáž podlahovin z PVC lepením standardním lepidlem z pásů</t>
  </si>
  <si>
    <t>https://podminky.urs.cz/item/CS_URS_2023_02/776221111</t>
  </si>
  <si>
    <t>242</t>
  </si>
  <si>
    <t>28412245.R</t>
  </si>
  <si>
    <t>krytina podlahová heterogenní š 1,5m tl 2mm</t>
  </si>
  <si>
    <t>-953030446</t>
  </si>
  <si>
    <t>324,2*1,15 'Přepočtené koeficientem množství</t>
  </si>
  <si>
    <t>243</t>
  </si>
  <si>
    <t>776410811</t>
  </si>
  <si>
    <t>Odstranění soklíků a lišt pryžových nebo plastových</t>
  </si>
  <si>
    <t>1836016110</t>
  </si>
  <si>
    <t>Demontáž soklíků nebo lišt pryžových nebo plastových</t>
  </si>
  <si>
    <t>https://podminky.urs.cz/item/CS_URS_2023_02/776410811</t>
  </si>
  <si>
    <t>(1,7+2,55+3,55+2,73+1,52+1,62)*2</t>
  </si>
  <si>
    <t>(4,0+8,875+4,0+2,69+2,86+3,16+2,85)*2</t>
  </si>
  <si>
    <t>(5,79+5,08)*2</t>
  </si>
  <si>
    <t>(5,97+4,75+2,3+2,24)*2</t>
  </si>
  <si>
    <t>(6,3+5,74+0,4)*2</t>
  </si>
  <si>
    <t>(4,67+2,99)*2</t>
  </si>
  <si>
    <t xml:space="preserve">(3,45+4,39+4,575+0,73+0,24+3,45+2,735)*2 </t>
  </si>
  <si>
    <t xml:space="preserve">(2,33+3,73)*2 </t>
  </si>
  <si>
    <t xml:space="preserve">(18,545+4,775+4,574+3,35+1,785+0,58+0,645*2+0,66+0,566+0,566+0,4+0,46+0,49+1,27*2) </t>
  </si>
  <si>
    <t xml:space="preserve">(6,0+4,58)*2 </t>
  </si>
  <si>
    <t xml:space="preserve">(4,58*2+5,8+3,27+0,4)*2 </t>
  </si>
  <si>
    <t>244</t>
  </si>
  <si>
    <t>776421111</t>
  </si>
  <si>
    <t>Montáž obvodových lišt lepením</t>
  </si>
  <si>
    <t>2025970786</t>
  </si>
  <si>
    <t>Montáž lišt obvodových lepených</t>
  </si>
  <si>
    <t>https://podminky.urs.cz/item/CS_URS_2023_02/776421111</t>
  </si>
  <si>
    <t xml:space="preserve">(3,69+2,73)*2 </t>
  </si>
  <si>
    <t xml:space="preserve">(15,275+4,0+0,425*2)*2 </t>
  </si>
  <si>
    <t>(3,0+3,475)*2</t>
  </si>
  <si>
    <t xml:space="preserve">(2,42+2,98)*2 </t>
  </si>
  <si>
    <t xml:space="preserve">(1,1+3,27)*2 </t>
  </si>
  <si>
    <t xml:space="preserve">(2,15+3,94)*2 </t>
  </si>
  <si>
    <t xml:space="preserve">(6,4+3,42)*2 </t>
  </si>
  <si>
    <t xml:space="preserve">(5,875+5,86)*2 </t>
  </si>
  <si>
    <t xml:space="preserve">(8,82+5,875)*2 </t>
  </si>
  <si>
    <t>(3,165+3,475+0,735)*2</t>
  </si>
  <si>
    <t xml:space="preserve">(3,0+3,45)*2 </t>
  </si>
  <si>
    <t xml:space="preserve">(4,355+3,45+0,13+0,18*2) </t>
  </si>
  <si>
    <t>(18,545+1,67+0,4+3,6+0,4+0,41+0,615+4,574+0,66*2+0,46+4,775+0,566+0,4+1,27)</t>
  </si>
  <si>
    <t xml:space="preserve">(3,05+4,58*2+2,8+4,58*2+5,65+3,27+0,4)*2 </t>
  </si>
  <si>
    <t>245</t>
  </si>
  <si>
    <t>28411003</t>
  </si>
  <si>
    <t>lišta soklová PVC 30x30mm</t>
  </si>
  <si>
    <t>-1102999041</t>
  </si>
  <si>
    <t>312,19*1,02 'Přepočtené koeficientem množství</t>
  </si>
  <si>
    <t>246</t>
  </si>
  <si>
    <t>776421312</t>
  </si>
  <si>
    <t>Montáž přechodových šroubovaných lišt</t>
  </si>
  <si>
    <t>-334909046</t>
  </si>
  <si>
    <t>Montáž lišt přechodových šroubovaných</t>
  </si>
  <si>
    <t>https://podminky.urs.cz/item/CS_URS_2023_02/776421312</t>
  </si>
  <si>
    <t>0,7*4+0,8*4+0,9*5+1,1</t>
  </si>
  <si>
    <t>247</t>
  </si>
  <si>
    <t>55343120</t>
  </si>
  <si>
    <t>profil přechodový Al vrtaný 30mm stříbro</t>
  </si>
  <si>
    <t>1254227048</t>
  </si>
  <si>
    <t>11,6*1,02 'Přepočtené koeficientem množství</t>
  </si>
  <si>
    <t>248</t>
  </si>
  <si>
    <t>776991121</t>
  </si>
  <si>
    <t>Základní čištění nově položených podlahovin vysátím a setřením vlhkým mopem</t>
  </si>
  <si>
    <t>-1765808612</t>
  </si>
  <si>
    <t>Ostatní práce údržba nových podlahovin po pokládce čištění základní</t>
  </si>
  <si>
    <t>https://podminky.urs.cz/item/CS_URS_2023_02/776991121</t>
  </si>
  <si>
    <t>249</t>
  </si>
  <si>
    <t>998776202</t>
  </si>
  <si>
    <t>Přesun hmot procentní pro podlahy povlakové v objektech v přes 6 do 12 m</t>
  </si>
  <si>
    <t>688692333</t>
  </si>
  <si>
    <t>Přesun hmot pro podlahy povlakové stanovený procentní sazbou (%) z ceny vodorovná dopravní vzdálenost do 50 m v objektech výšky přes 6 do 12 m</t>
  </si>
  <si>
    <t>https://podminky.urs.cz/item/CS_URS_2023_02/998776202</t>
  </si>
  <si>
    <t>781</t>
  </si>
  <si>
    <t>Dokončovací práce - obklady</t>
  </si>
  <si>
    <t>250</t>
  </si>
  <si>
    <t>781111011</t>
  </si>
  <si>
    <t>Ometení (oprášení) stěny při přípravě podkladu</t>
  </si>
  <si>
    <t>-1749021815</t>
  </si>
  <si>
    <t>Příprava podkladu před provedením obkladu oprášení (ometení) stěny</t>
  </si>
  <si>
    <t>https://podminky.urs.cz/item/CS_URS_2023_02/781111011</t>
  </si>
  <si>
    <t>(1,25+1,67)*2*2,02-0,7*1,97</t>
  </si>
  <si>
    <t>(2,15+2,48+0,17+1,375+1,15*2+1,375+0,9*2+1,425*2+3,225+2,15*2)*2*2,02-(0,9*1,97*2+0,7*1,97*6)</t>
  </si>
  <si>
    <t>-0,98*0,81*6+(0,88*2+0,9*2)*0,17</t>
  </si>
  <si>
    <t>(1,43+1,02)*2*2,02-(0,7*1,97+0,6*1,97*2)</t>
  </si>
  <si>
    <t>(0,88+1,43)*2*2,02-0,6*1,97</t>
  </si>
  <si>
    <t>(1,43+0,92)*2*2,02-0,6*1,97</t>
  </si>
  <si>
    <t>(2,735+1,5)*2*2,02-(0,9+0,6)*1,97</t>
  </si>
  <si>
    <t>(1,85+2,735)*2*2,02-0,9*1,97*2+0,925*0,17*2</t>
  </si>
  <si>
    <t>(1,795+2,43)*2*2,02-0,9*1,97</t>
  </si>
  <si>
    <t>(0,84+1,185)*2*2,02-0,6*1,97</t>
  </si>
  <si>
    <t>(2,83+0,6)*0,8</t>
  </si>
  <si>
    <t>(0,92+1,1)*2*2,02-0,6*1,97</t>
  </si>
  <si>
    <t>(1,1+0,92)*2*2,02-0,6*1,97</t>
  </si>
  <si>
    <t>(1,78+1,95)*2*2,02-(0,8+0,6*2)*1,97</t>
  </si>
  <si>
    <t>(3,03+1,03)*2*2,02-0,8*1,97</t>
  </si>
  <si>
    <t>(1,3+3,03)*2*2,02-(0,7*1,97+2,35*1,45)</t>
  </si>
  <si>
    <t>251</t>
  </si>
  <si>
    <t>781121011</t>
  </si>
  <si>
    <t>Nátěr penetrační na stěnu</t>
  </si>
  <si>
    <t>920235883</t>
  </si>
  <si>
    <t>Příprava podkladu před provedením obkladu nátěr penetrační na stěnu</t>
  </si>
  <si>
    <t>https://podminky.urs.cz/item/CS_URS_2023_02/781121011</t>
  </si>
  <si>
    <t>252</t>
  </si>
  <si>
    <t>781131112</t>
  </si>
  <si>
    <t>Izolace pod obklad nátěrem nebo stěrkou ve dvou vrstvách</t>
  </si>
  <si>
    <t>1575182237</t>
  </si>
  <si>
    <t>Izolace stěny pod obklad izolace nátěrem nebo stěrkou ve dvou vrstvách</t>
  </si>
  <si>
    <t>https://podminky.urs.cz/item/CS_URS_2023_02/781131112</t>
  </si>
  <si>
    <t>(1,25+1,67)*2*0,2-0,7*0,2</t>
  </si>
  <si>
    <t>(2,15+2,48+0,17+1,375+1,15*2+1,375+0,9*2+1,425*2+3,225+2,15*2)*2*0,2-(0,9*0,2*2+0,7*0,2*6)</t>
  </si>
  <si>
    <t>(1,43+1,02)*2*0,2-(0,7*0,2+0,6*0,2*2)</t>
  </si>
  <si>
    <t>(0,88+1,43)*2*0,2-0,6*0,2</t>
  </si>
  <si>
    <t>(1,43+0,92)*2*0,2-0,6*0,2</t>
  </si>
  <si>
    <t>(2,735+1,5)*2*0,2-(0,9+0,6)*0,2</t>
  </si>
  <si>
    <t>(1,85+2,735)*2*0,2-0,9*0,2*2</t>
  </si>
  <si>
    <t>(1,795+2,43)*2*0,2-0,9*0,20</t>
  </si>
  <si>
    <t>(0,84+1,185)*2*0,2-0,6*0,2</t>
  </si>
  <si>
    <t>(0,92+1,1)*2*0,2-0,6*0,2</t>
  </si>
  <si>
    <t>(1,1+0,92)*2*0,2-0,6*0,2</t>
  </si>
  <si>
    <t>(1,78+1,95)*2*0,2-(0,8+0,6*2)*0,2</t>
  </si>
  <si>
    <t>(3,03+1,03)*2*0,2-0,8*0,2</t>
  </si>
  <si>
    <t>(1,3+3,03)*2*0,2-(0,7*0,2+2,35*0,2)</t>
  </si>
  <si>
    <t>(1,07*2+1,43+0,9*2+1,03+0,9*2)*1,8</t>
  </si>
  <si>
    <t>3,0</t>
  </si>
  <si>
    <t>3,6</t>
  </si>
  <si>
    <t>253</t>
  </si>
  <si>
    <t>781131241</t>
  </si>
  <si>
    <t>Izolace pod obklad těsnícími pásy vnitřní kout</t>
  </si>
  <si>
    <t>-2000113528</t>
  </si>
  <si>
    <t>Izolace stěny pod obklad izolace těsnícími izolačními pásy vnitřní kout</t>
  </si>
  <si>
    <t>https://podminky.urs.cz/item/CS_URS_2023_02/781131241</t>
  </si>
  <si>
    <t>254</t>
  </si>
  <si>
    <t>781131251</t>
  </si>
  <si>
    <t>Izolace pod obklad těsnící manžetou pro prostupy potrubí</t>
  </si>
  <si>
    <t>-1691411405</t>
  </si>
  <si>
    <t>Izolace stěny pod obklad izolace těsnícími izolačními pásy z manžety pro prostupy potrubí</t>
  </si>
  <si>
    <t>https://podminky.urs.cz/item/CS_URS_2023_02/781131251</t>
  </si>
  <si>
    <t>255</t>
  </si>
  <si>
    <t>781473810</t>
  </si>
  <si>
    <t>Demontáž obkladů z obkladaček keramických lepených</t>
  </si>
  <si>
    <t>1798838886</t>
  </si>
  <si>
    <t>Demontáž obkladů z dlaždic keramických lepených</t>
  </si>
  <si>
    <t>https://podminky.urs.cz/item/CS_URS_2023_02/781473810</t>
  </si>
  <si>
    <t>256</t>
  </si>
  <si>
    <t>781474112</t>
  </si>
  <si>
    <t>Montáž obkladů vnitřních keramických hladkých přes 9 do 12 ks/m2 lepených flexibilním lepidlem</t>
  </si>
  <si>
    <t>129378925</t>
  </si>
  <si>
    <t>Montáž obkladů vnitřních stěn z dlaždic keramických lepených flexibilním lepidlem maloformátových hladkých přes 9 do 12 ks/m2</t>
  </si>
  <si>
    <t>https://podminky.urs.cz/item/CS_URS_2023_02/781474112</t>
  </si>
  <si>
    <t>257</t>
  </si>
  <si>
    <t>59761026</t>
  </si>
  <si>
    <t>obklad keramický hladký do 12ks/m2</t>
  </si>
  <si>
    <t>-541753759</t>
  </si>
  <si>
    <t>213,143*1,2 'Přepočtené koeficientem množství</t>
  </si>
  <si>
    <t>258</t>
  </si>
  <si>
    <t>781491011</t>
  </si>
  <si>
    <t>Montáž zrcadel plochy do 1 m2 lepených silikonovým tmelem na podkladní omítku</t>
  </si>
  <si>
    <t>889882692</t>
  </si>
  <si>
    <t>Montáž zrcadel lepených silikonovým tmelem na podkladní omítku, plochy do 1 m2</t>
  </si>
  <si>
    <t>https://podminky.urs.cz/item/CS_URS_2023_02/781491011</t>
  </si>
  <si>
    <t>7*(0,6*0,9)</t>
  </si>
  <si>
    <t>259</t>
  </si>
  <si>
    <t>63465122</t>
  </si>
  <si>
    <t>zrcadlo nemontované čiré tl 3mm max rozměr 3210x2250mm</t>
  </si>
  <si>
    <t>-1784148659</t>
  </si>
  <si>
    <t>3,78*1,1 'Přepočtené koeficientem množství</t>
  </si>
  <si>
    <t>260</t>
  </si>
  <si>
    <t>781491012</t>
  </si>
  <si>
    <t>Montáž zrcadel plochy přes 1 m2 lepených silikonovým tmelem na podkladní omítku</t>
  </si>
  <si>
    <t>-194114532</t>
  </si>
  <si>
    <t>Montáž zrcadel lepených silikonovým tmelem na podkladní omítku, plochy přes 1 m2</t>
  </si>
  <si>
    <t>https://podminky.urs.cz/item/CS_URS_2023_02/781491012</t>
  </si>
  <si>
    <t>1,5*0,9</t>
  </si>
  <si>
    <t>261</t>
  </si>
  <si>
    <t>-1187434662</t>
  </si>
  <si>
    <t>1,35*1,1 'Přepočtené koeficientem množství</t>
  </si>
  <si>
    <t>262</t>
  </si>
  <si>
    <t>781491021</t>
  </si>
  <si>
    <t>Montáž zrcadel plochy do 1 m2 lepených silikonovým tmelem na keramický obklad</t>
  </si>
  <si>
    <t>-1546883639</t>
  </si>
  <si>
    <t>Montáž zrcadel lepených silikonovým tmelem na keramický obklad, plochy do 1 m2</t>
  </si>
  <si>
    <t>https://podminky.urs.cz/item/CS_URS_2023_02/781491021</t>
  </si>
  <si>
    <t>XV 1+2+3</t>
  </si>
  <si>
    <t>3*(0,6*1)</t>
  </si>
  <si>
    <t>263</t>
  </si>
  <si>
    <t>627392779</t>
  </si>
  <si>
    <t>1,8*1,1 'Přepočtené koeficientem množství</t>
  </si>
  <si>
    <t>264</t>
  </si>
  <si>
    <t>781491022</t>
  </si>
  <si>
    <t>Montáž zrcadel plochy přes 1 m2 lepených silikonovým tmelem na keramický obklad</t>
  </si>
  <si>
    <t>463708268</t>
  </si>
  <si>
    <t>Montáž zrcadel lepených silikonovým tmelem na keramický obklad, plochy přes 1 m2</t>
  </si>
  <si>
    <t>https://podminky.urs.cz/item/CS_URS_2023_02/781491022</t>
  </si>
  <si>
    <t>XV 4.1+4.2+4.3</t>
  </si>
  <si>
    <t>DLE PD</t>
  </si>
  <si>
    <t>6,93</t>
  </si>
  <si>
    <t>265</t>
  </si>
  <si>
    <t>1572867487</t>
  </si>
  <si>
    <t>6,93*1,1 'Přepočtené koeficientem množství</t>
  </si>
  <si>
    <t>266</t>
  </si>
  <si>
    <t>781495142</t>
  </si>
  <si>
    <t>Průnik obkladem kruhový přes DN 30 do DN 90</t>
  </si>
  <si>
    <t>-145393117</t>
  </si>
  <si>
    <t>Obklad - dokončující práce průnik obkladem kruhový, bez izolace přes DN 30 do DN 90</t>
  </si>
  <si>
    <t>https://podminky.urs.cz/item/CS_URS_2023_02/781495142</t>
  </si>
  <si>
    <t>267</t>
  </si>
  <si>
    <t>781495211</t>
  </si>
  <si>
    <t>Čištění vnitřních ploch stěn po provedení obkladu chemickými prostředky</t>
  </si>
  <si>
    <t>-741020454</t>
  </si>
  <si>
    <t>Čištění vnitřních ploch po provedení obkladu stěn chemickými prostředky</t>
  </si>
  <si>
    <t>https://podminky.urs.cz/item/CS_URS_2023_02/781495211</t>
  </si>
  <si>
    <t>268</t>
  </si>
  <si>
    <t>998781202</t>
  </si>
  <si>
    <t>Přesun hmot procentní pro obklady keramické v objektech v přes 6 do 12 m</t>
  </si>
  <si>
    <t>1829106191</t>
  </si>
  <si>
    <t>Přesun hmot pro obklady keramické stanovený procentní sazbou (%) z ceny vodorovná dopravní vzdálenost do 50 m v objektech výšky přes 6 do 12 m</t>
  </si>
  <si>
    <t>https://podminky.urs.cz/item/CS_URS_2023_02/998781202</t>
  </si>
  <si>
    <t>784</t>
  </si>
  <si>
    <t>Dokončovací práce - malby a tapety</t>
  </si>
  <si>
    <t>269</t>
  </si>
  <si>
    <t>784111001</t>
  </si>
  <si>
    <t>Oprášení (ometení ) podkladu v místnostech v do 3,80 m</t>
  </si>
  <si>
    <t>-1580619061</t>
  </si>
  <si>
    <t>Oprášení (ometení) podkladu v místnostech výšky do 3,80 m</t>
  </si>
  <si>
    <t>https://podminky.urs.cz/item/CS_URS_2023_02/784111001</t>
  </si>
  <si>
    <t>5,875*3,015*2*2-(3,8*2,05*4-4,0*4)</t>
  </si>
  <si>
    <t>(5,79+1,1+2,4)*3,015*2</t>
  </si>
  <si>
    <t>4,58*3,0*2</t>
  </si>
  <si>
    <t>1,15*3,015*2</t>
  </si>
  <si>
    <t>(5,64+4,93)*2*3,015</t>
  </si>
  <si>
    <t>-(2,39*2,1+2,4*2,1*2+2,36*2,1-4*4)</t>
  </si>
  <si>
    <t>0,15*(2,1+0,87+2,1)</t>
  </si>
  <si>
    <t>(15,4+4,125+3,0-2,275)*3,015*2</t>
  </si>
  <si>
    <t>2,275*3,015*2</t>
  </si>
  <si>
    <t>(1,875+9,0+1,75)*3,015*2</t>
  </si>
  <si>
    <t>(2,15+0,9+2,945)*3,015*2</t>
  </si>
  <si>
    <t>(1,77+1,35)*3,015*2</t>
  </si>
  <si>
    <t>(6,0+4,58)*2*3,0-(2,37*2,07*2-4*2)+0,1*(2,37+2,07*2)*2</t>
  </si>
  <si>
    <t>(2,86*2+2,335+6,82*2+2,335)*3,0+0,143*(1,305+2,1*2)</t>
  </si>
  <si>
    <t>(2,35+4,39)*3,0+0,1*(0,98*3+1,45*6)</t>
  </si>
  <si>
    <t>(4,575+0,73*2+0,24*2+3,125+2,48)*3,0-0,98*1,45*3+0,1*(0,98+1,45*2)*3</t>
  </si>
  <si>
    <t>(2,735*2+3,45+0,18)*3,0+0,1*(0,96+1,45*2+0,98+1,45*2)</t>
  </si>
  <si>
    <t>(1,745+0,98+0,4)*3,0+0,1*(0,98+1,45*2)</t>
  </si>
  <si>
    <t>(3,27+4,58*2+5,8+0,4*2)*3,0-(2,37*2,07*3-4*3)+0,1*(2,37+2,07*2)*3</t>
  </si>
  <si>
    <t>(3,29+3,6)*3,0*2+2,87*3,015*2</t>
  </si>
  <si>
    <t>(2,735+2,03)*3,0*2</t>
  </si>
  <si>
    <t>71,4+50,4+6,8+10,1+19,1+43,2</t>
  </si>
  <si>
    <t>(1,64*3,0)*2</t>
  </si>
  <si>
    <t>(2,08*3,0)*2</t>
  </si>
  <si>
    <t>(0,25+0,425+0,98+1,495)*1,36</t>
  </si>
  <si>
    <t>(0,92+1,43)*2*2,03+(1,43*2+1,02+0,88)*2*1,42</t>
  </si>
  <si>
    <t>23+2,335*1,52+7,8</t>
  </si>
  <si>
    <t>0,13*(1,47+2,17*2)</t>
  </si>
  <si>
    <t>0,15*(1,2+2,1*2)</t>
  </si>
  <si>
    <t>270</t>
  </si>
  <si>
    <t>784111011</t>
  </si>
  <si>
    <t>Obroušení podkladu omítnutého v místnostech v do 3,80 m</t>
  </si>
  <si>
    <t>-1081984418</t>
  </si>
  <si>
    <t>Obroušení podkladu omítky v místnostech výšky do 3,80 m</t>
  </si>
  <si>
    <t>https://podminky.urs.cz/item/CS_URS_2023_02/784111011</t>
  </si>
  <si>
    <t>271</t>
  </si>
  <si>
    <t>784181121</t>
  </si>
  <si>
    <t>Hloubková jednonásobná bezbarvá penetrace podkladu v místnostech v do 3,80 m</t>
  </si>
  <si>
    <t>-167508349</t>
  </si>
  <si>
    <t>Penetrace podkladu jednonásobná hloubková akrylátová bezbarvá v místnostech výšky do 3,80 m</t>
  </si>
  <si>
    <t>https://podminky.urs.cz/item/CS_URS_2023_02/784181121</t>
  </si>
  <si>
    <t>272</t>
  </si>
  <si>
    <t>784211111</t>
  </si>
  <si>
    <t>Dvojnásobné bílé malby ze směsí za mokra velmi dobře oděruvzdorných v místnostech v do 3,80 m</t>
  </si>
  <si>
    <t>-8995220</t>
  </si>
  <si>
    <t>Malby z malířských směsí oděruvzdorných za mokra dvojnásobné, bílé za mokra oděruvzdorné velmi dobře v místnostech výšky do 3,80 m</t>
  </si>
  <si>
    <t>https://podminky.urs.cz/item/CS_URS_2023_02/784211111</t>
  </si>
  <si>
    <t>786</t>
  </si>
  <si>
    <t>Dokončovací práce - čalounické úpravy</t>
  </si>
  <si>
    <t>273</t>
  </si>
  <si>
    <t>786623001</t>
  </si>
  <si>
    <t>Montáž venkovní žaluzie do okenního nebo dveřního otvoru na rám ovládané manuálně pl do 4 m2</t>
  </si>
  <si>
    <t>-485008156</t>
  </si>
  <si>
    <t>Montáž venkovních žaluzií do okenního nebo dveřního otvoru ovládaných manuálně, upevněných na rám, plochy do 4 m2</t>
  </si>
  <si>
    <t>https://podminky.urs.cz/item/CS_URS_2023_02/786623001</t>
  </si>
  <si>
    <t>1,45*2,05*2</t>
  </si>
  <si>
    <t>1,3*2,05</t>
  </si>
  <si>
    <t>1,45*1,45</t>
  </si>
  <si>
    <t>274</t>
  </si>
  <si>
    <t>55342504</t>
  </si>
  <si>
    <t>žaluzie Z-90 ovládaná klikou včetně příslušenství plochy do 2,0m2</t>
  </si>
  <si>
    <t>1238763128</t>
  </si>
  <si>
    <t>275</t>
  </si>
  <si>
    <t>786623003</t>
  </si>
  <si>
    <t>Montáž venkovní žaluzie do okenního nebo dveřního otvoru na rám ovládané manuálně pl přes 4 do 6 m2</t>
  </si>
  <si>
    <t>-1971456110</t>
  </si>
  <si>
    <t>Montáž venkovních žaluzií do okenního nebo dveřního otvoru ovládaných manuálně, upevněných na rám, plochy přes 4 do 6 m2</t>
  </si>
  <si>
    <t>https://podminky.urs.cz/item/CS_URS_2023_02/786623003</t>
  </si>
  <si>
    <t>2,3*2,05*8</t>
  </si>
  <si>
    <t>276</t>
  </si>
  <si>
    <t>55342509</t>
  </si>
  <si>
    <t>žaluzie Z-90 ovládaná klikou včetně příslušenství plochy do 5,0m2</t>
  </si>
  <si>
    <t>1753870158</t>
  </si>
  <si>
    <t>277</t>
  </si>
  <si>
    <t>998786202</t>
  </si>
  <si>
    <t>Přesun hmot procentní pro stínění a čalounické úpravy v objektech v přes 6 do 12 m</t>
  </si>
  <si>
    <t>-643741480</t>
  </si>
  <si>
    <t>Přesun hmot pro stínění a čalounické úpravy stanovený procentní sazbou (%) z ceny vodorovná dopravní vzdálenost do 50 m v objektech výšky přes 6 do 12 m</t>
  </si>
  <si>
    <t>https://podminky.urs.cz/item/CS_URS_2023_02/998786202</t>
  </si>
  <si>
    <t>HZS</t>
  </si>
  <si>
    <t>Hodinové zúčtovací sazby</t>
  </si>
  <si>
    <t>278</t>
  </si>
  <si>
    <t>HZS2491</t>
  </si>
  <si>
    <t>Hodinová zúčtovací sazba dělník zednických výpomocí</t>
  </si>
  <si>
    <t>hod</t>
  </si>
  <si>
    <t>512</t>
  </si>
  <si>
    <t>1951949909</t>
  </si>
  <si>
    <t>Hodinové zúčtovací sazby profesí PSV zednické výpomoci a pomocné práce PSV dělník zednických výpomocí</t>
  </si>
  <si>
    <t>https://podminky.urs.cz/item/CS_URS_2023_02/HZS2491</t>
  </si>
  <si>
    <t>279</t>
  </si>
  <si>
    <t>HZS2492</t>
  </si>
  <si>
    <t>Hodinová zúčtovací sazba pomocný dělník PSV</t>
  </si>
  <si>
    <t>-1999187893</t>
  </si>
  <si>
    <t>Hodinové zúčtovací sazby profesí PSV zednické výpomoci a pomocné práce PSV pomocný dělník PSV</t>
  </si>
  <si>
    <t>https://podminky.urs.cz/item/CS_URS_2023_02/HZS2492</t>
  </si>
  <si>
    <t>SO.02 - ZTI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</si>
  <si>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</si>
  <si>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</si>
  <si>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</si>
  <si>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</si>
  <si>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</si>
  <si>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>721</t>
  </si>
  <si>
    <t>Zdravotechnika - vnitřní kanalizace</t>
  </si>
  <si>
    <t>721173401</t>
  </si>
  <si>
    <t>Potrubí kanalizační z PVC SN 4 svodné DN 110</t>
  </si>
  <si>
    <t>831261830</t>
  </si>
  <si>
    <t>Potrubí z trub PVC SN4 svodné (ležaté) DN 110</t>
  </si>
  <si>
    <t>https://podminky.urs.cz/item/CS_URS_2023_02/721173401</t>
  </si>
  <si>
    <t>721173402</t>
  </si>
  <si>
    <t>Potrubí kanalizační z PVC SN 4 svodné DN 125</t>
  </si>
  <si>
    <t>-1194319710</t>
  </si>
  <si>
    <t>Potrubí z trub PVC SN4 svodné (ležaté) DN 125</t>
  </si>
  <si>
    <t>https://podminky.urs.cz/item/CS_URS_2023_02/721173402</t>
  </si>
  <si>
    <t>721174043</t>
  </si>
  <si>
    <t>Potrubí kanalizační z PP připojovací DN 50</t>
  </si>
  <si>
    <t>-1411886069</t>
  </si>
  <si>
    <t>Potrubí z trub polypropylenových připojovací DN 50</t>
  </si>
  <si>
    <t>https://podminky.urs.cz/item/CS_URS_2023_02/721174043</t>
  </si>
  <si>
    <t>721174045</t>
  </si>
  <si>
    <t>Potrubí kanalizační z PP připojovací DN 110</t>
  </si>
  <si>
    <t>1871428430</t>
  </si>
  <si>
    <t>Potrubí z trub polypropylenových připojovací DN 110</t>
  </si>
  <si>
    <t>https://podminky.urs.cz/item/CS_URS_2023_02/721174045</t>
  </si>
  <si>
    <t>721175222</t>
  </si>
  <si>
    <t>Potrubí kanalizační z PP svodné odhlučněné třívrstvé DN 110</t>
  </si>
  <si>
    <t>1648975093</t>
  </si>
  <si>
    <t>Plastové potrubí odhlučněné třívrstvé svodné (ležaté) DN 110</t>
  </si>
  <si>
    <t>https://podminky.urs.cz/item/CS_URS_2023_02/721175222</t>
  </si>
  <si>
    <t>721226521</t>
  </si>
  <si>
    <t>Zápachová uzávěrka nástěnná pro pračku a myčku DN 40</t>
  </si>
  <si>
    <t>249866827</t>
  </si>
  <si>
    <t>Zápachové uzávěrky nástěnné (PP) pro pračku a myčku DN 40</t>
  </si>
  <si>
    <t>https://podminky.urs.cz/item/CS_URS_2023_02/721226521</t>
  </si>
  <si>
    <t>721279153</t>
  </si>
  <si>
    <t>Montáž hlavice ventilační polypropylen PP DN 110 ostatní typ</t>
  </si>
  <si>
    <t>1211694189</t>
  </si>
  <si>
    <t>Ventilační hlavice montáž ventilační hlavice z polypropylenu (PP) ostatních typů DN 110</t>
  </si>
  <si>
    <t>https://podminky.urs.cz/item/CS_URS_2023_02/721279153</t>
  </si>
  <si>
    <t>56231222</t>
  </si>
  <si>
    <t>souprava ventilační střešní PP DN 110 s manžetou PVC-P</t>
  </si>
  <si>
    <t>-1206026138</t>
  </si>
  <si>
    <t>721290111</t>
  </si>
  <si>
    <t>Zkouška těsnosti potrubí kanalizace vodou DN do 125</t>
  </si>
  <si>
    <t>1474274947</t>
  </si>
  <si>
    <t>Zkouška těsnosti kanalizace v objektech vodou do DN 125</t>
  </si>
  <si>
    <t>https://podminky.urs.cz/item/CS_URS_2023_02/721290111</t>
  </si>
  <si>
    <t>5+20+18+31+11</t>
  </si>
  <si>
    <t>998721202</t>
  </si>
  <si>
    <t>Přesun hmot procentní pro vnitřní kanalizace v objektech v přes 6 do 12 m</t>
  </si>
  <si>
    <t>-492671492</t>
  </si>
  <si>
    <t>Přesun hmot pro vnitřní kanalizace stanovený procentní sazbou (%) z ceny vodorovná dopravní vzdálenost do 50 m v objektech výšky přes 6 do 12 m</t>
  </si>
  <si>
    <t>https://podminky.urs.cz/item/CS_URS_2023_02/998721202</t>
  </si>
  <si>
    <t>722</t>
  </si>
  <si>
    <t>Zdravotechnika - vnitřní vodovod</t>
  </si>
  <si>
    <t>722175001</t>
  </si>
  <si>
    <t>Potrubí vodovodní plastové PP-RCT svar polyfúze D 16x2,2 mm</t>
  </si>
  <si>
    <t>-449917412</t>
  </si>
  <si>
    <t>Potrubí z plastových trubek z polypropylenu PP-RCT svařovaných polyfúzně D 16 x 2,2</t>
  </si>
  <si>
    <t>https://podminky.urs.cz/item/CS_URS_2023_02/722175001</t>
  </si>
  <si>
    <t>722175002</t>
  </si>
  <si>
    <t>Potrubí vodovodní plastové PP-RCT svar polyfúze D 20x2,8 mm</t>
  </si>
  <si>
    <t>-42268268</t>
  </si>
  <si>
    <t>Potrubí z plastových trubek z polypropylenu PP-RCT svařovaných polyfúzně D 20 x 2,8</t>
  </si>
  <si>
    <t>https://podminky.urs.cz/item/CS_URS_2023_02/722175002</t>
  </si>
  <si>
    <t>70+115</t>
  </si>
  <si>
    <t>722175003</t>
  </si>
  <si>
    <t>Potrubí vodovodní plastové PP-RCT svar polyfúze D 25x3,5 mm</t>
  </si>
  <si>
    <t>-1094096921</t>
  </si>
  <si>
    <t>Potrubí z plastových trubek z polypropylenu PP-RCT svařovaných polyfúzně D 25 x 3,5</t>
  </si>
  <si>
    <t>https://podminky.urs.cz/item/CS_URS_2023_02/722175003</t>
  </si>
  <si>
    <t>35+33</t>
  </si>
  <si>
    <t>722175004</t>
  </si>
  <si>
    <t>Potrubí vodovodní plastové PP-RCT svar polyfúze D 32x4,4 mm</t>
  </si>
  <si>
    <t>-1574575888</t>
  </si>
  <si>
    <t>Potrubí z plastových trubek z polypropylenu PP-RCT svařovaných polyfúzně D 32 x 4,4</t>
  </si>
  <si>
    <t>https://podminky.urs.cz/item/CS_URS_2023_02/722175004</t>
  </si>
  <si>
    <t>45+35</t>
  </si>
  <si>
    <t>722175007</t>
  </si>
  <si>
    <t>Potrubí vodovodní plastové PP-RCT svar polyfúze D 63x8,6 mm</t>
  </si>
  <si>
    <t>-130101799</t>
  </si>
  <si>
    <t>Potrubí z plastových trubek z polypropylenu PP-RCT svařovaných polyfúzně D 63 x 8,6</t>
  </si>
  <si>
    <t>https://podminky.urs.cz/item/CS_URS_2023_02/722175007</t>
  </si>
  <si>
    <t>722181221</t>
  </si>
  <si>
    <t>Ochrana vodovodního potrubí přilepenými termoizolačními trubicemi z PE tl přes 6 do 9 mm DN do 22 mm</t>
  </si>
  <si>
    <t>-19446083</t>
  </si>
  <si>
    <t>Ochrana potrubí termoizolačními trubicemi z pěnového polyetylenu PE přilepenými v příčných a podélných spojích, tloušťky izolace přes 6 do 9 mm, vnitřního průměru izolace DN do 22 mm</t>
  </si>
  <si>
    <t>https://podminky.urs.cz/item/CS_URS_2023_02/722181221</t>
  </si>
  <si>
    <t>15+70</t>
  </si>
  <si>
    <t>722181222</t>
  </si>
  <si>
    <t>Ochrana vodovodního potrubí přilepenými termoizolačními trubicemi z PE tl přes 6 do 9 mm DN přes 22 do 45 mm</t>
  </si>
  <si>
    <t>2119585755</t>
  </si>
  <si>
    <t>Ochrana potrubí termoizolačními trubicemi z pěnového polyetylenu PE přilepenými v příčných a podélných spojích, tloušťky izolace přes 6 do 9 mm, vnitřního průměru izolace DN přes 22 do 45 mm</t>
  </si>
  <si>
    <t>https://podminky.urs.cz/item/CS_URS_2023_02/722181222</t>
  </si>
  <si>
    <t>35+45</t>
  </si>
  <si>
    <t>722181231</t>
  </si>
  <si>
    <t>Ochrana vodovodního potrubí přilepenými termoizolačními trubicemi z PE tl přes 9 do 13 mm DN do 22 mm</t>
  </si>
  <si>
    <t>-474463680</t>
  </si>
  <si>
    <t>Ochrana potrubí termoizolačními trubicemi z pěnového polyetylenu PE přilepenými v příčných a podélných spojích, tloušťky izolace přes 9 do 13 mm, vnitřního průměru izolace DN do 22 mm</t>
  </si>
  <si>
    <t>https://podminky.urs.cz/item/CS_URS_2023_02/722181231</t>
  </si>
  <si>
    <t>15+115</t>
  </si>
  <si>
    <t>722181232</t>
  </si>
  <si>
    <t>Ochrana vodovodního potrubí přilepenými termoizolačními trubicemi z PE tl přes 9 do 13 mm DN přes 22 do 45 mm</t>
  </si>
  <si>
    <t>362412681</t>
  </si>
  <si>
    <t>Ochrana potrubí termoizolačními trubicemi z pěnového polyetylenu PE přilepenými v příčných a podélných spojích, tloušťky izolace přes 9 do 13 mm, vnitřního průměru izolace DN přes 22 do 45 mm</t>
  </si>
  <si>
    <t>https://podminky.urs.cz/item/CS_URS_2023_02/722181232</t>
  </si>
  <si>
    <t>33+35</t>
  </si>
  <si>
    <t>722181233</t>
  </si>
  <si>
    <t>Ochrana vodovodního potrubí přilepenými termoizolačními trubicemi z PE tl přes 9 do 13 mm DN přes 45 do 63 mm</t>
  </si>
  <si>
    <t>-19514538</t>
  </si>
  <si>
    <t>Ochrana potrubí termoizolačními trubicemi z pěnového polyetylenu PE přilepenými v příčných a podélných spojích, tloušťky izolace přes 9 do 13 mm, vnitřního průměru izolace DN přes 45 do 63 mm</t>
  </si>
  <si>
    <t>https://podminky.urs.cz/item/CS_URS_2023_02/722181233</t>
  </si>
  <si>
    <t>722190401</t>
  </si>
  <si>
    <t>Vyvedení a upevnění výpustku DN do 25</t>
  </si>
  <si>
    <t>-26532690</t>
  </si>
  <si>
    <t>Zřízení přípojek na potrubí vyvedení a upevnění výpustek do DN 25</t>
  </si>
  <si>
    <t>https://podminky.urs.cz/item/CS_URS_2023_02/722190401</t>
  </si>
  <si>
    <t>722220132</t>
  </si>
  <si>
    <t>Nástěnka pro pevné trubky s plastovou vsuvkou k nalepení D 20xR 1/2 s jedním závitem</t>
  </si>
  <si>
    <t>1643290094</t>
  </si>
  <si>
    <t>Armatury s jedním závitem nástěnky s plastovou vsuvkou k nalepení D 20 x R 1/2</t>
  </si>
  <si>
    <t>https://podminky.urs.cz/item/CS_URS_2023_02/722220132</t>
  </si>
  <si>
    <t>722232061</t>
  </si>
  <si>
    <t>Kohout kulový přímý G 1/2" PN 42 do 185°C vnitřní závit s vypouštěním</t>
  </si>
  <si>
    <t>-1028462008</t>
  </si>
  <si>
    <t>Armatury se dvěma závity kulové kohouty PN 42 do 185 °C přímé vnitřní závit s vypouštěním G 1/2"</t>
  </si>
  <si>
    <t>https://podminky.urs.cz/item/CS_URS_2023_02/722232061</t>
  </si>
  <si>
    <t>722232063</t>
  </si>
  <si>
    <t>Kohout kulový přímý G 1" PN 42 do 185°C vnitřní závit s vypouštěním</t>
  </si>
  <si>
    <t>-1017804929</t>
  </si>
  <si>
    <t>Armatury se dvěma závity kulové kohouty PN 42 do 185 °C přímé vnitřní závit s vypouštěním G 1"</t>
  </si>
  <si>
    <t>https://podminky.urs.cz/item/CS_URS_2023_02/722232063</t>
  </si>
  <si>
    <t>722232066</t>
  </si>
  <si>
    <t>Kohout kulový přímý G 2" PN 42 do 185°C vnitřní závit s vypouštěním</t>
  </si>
  <si>
    <t>2004126683</t>
  </si>
  <si>
    <t>Armatury se dvěma závity kulové kohouty PN 42 do 185 °C přímé vnitřní závit s vypouštěním G 2"</t>
  </si>
  <si>
    <t>https://podminky.urs.cz/item/CS_URS_2023_02/722232066</t>
  </si>
  <si>
    <t>722290226</t>
  </si>
  <si>
    <t>Zkouška těsnosti vodovodního potrubí závitového DN do 50</t>
  </si>
  <si>
    <t>-1562935733</t>
  </si>
  <si>
    <t>Zkoušky, proplach a desinfekce vodovodního potrubí zkoušky těsnosti vodovodního potrubí závitového do DN 50</t>
  </si>
  <si>
    <t>https://podminky.urs.cz/item/CS_URS_2023_02/722290226</t>
  </si>
  <si>
    <t>30+185+68+80</t>
  </si>
  <si>
    <t>722290229</t>
  </si>
  <si>
    <t>Zkouška těsnosti vodovodního potrubí závitového DN přes 50 do 100</t>
  </si>
  <si>
    <t>-41975065</t>
  </si>
  <si>
    <t>Zkoušky, proplach a desinfekce vodovodního potrubí zkoušky těsnosti vodovodního potrubí závitového přes DN 50 do DN 100</t>
  </si>
  <si>
    <t>https://podminky.urs.cz/item/CS_URS_2023_02/722290229</t>
  </si>
  <si>
    <t>722290234</t>
  </si>
  <si>
    <t>Proplach a dezinfekce vodovodního potrubí DN do 80</t>
  </si>
  <si>
    <t>-881699018</t>
  </si>
  <si>
    <t>Zkoušky, proplach a desinfekce vodovodního potrubí proplach a desinfekce vodovodního potrubí do DN 80</t>
  </si>
  <si>
    <t>https://podminky.urs.cz/item/CS_URS_2023_02/722290234</t>
  </si>
  <si>
    <t>30+185+68+80+30</t>
  </si>
  <si>
    <t>998722202</t>
  </si>
  <si>
    <t>Přesun hmot procentní pro vnitřní vodovod v objektech v přes 6 do 12 m</t>
  </si>
  <si>
    <t>-368006914</t>
  </si>
  <si>
    <t>Přesun hmot pro vnitřní vodovod stanovený procentní sazbou (%) z ceny vodorovná dopravní vzdálenost do 50 m v objektech výšky přes 6 do 12 m</t>
  </si>
  <si>
    <t>https://podminky.urs.cz/item/CS_URS_2023_02/998722202</t>
  </si>
  <si>
    <t>725</t>
  </si>
  <si>
    <t>Zdravotechnika - zařizovací předměty</t>
  </si>
  <si>
    <t>725119125</t>
  </si>
  <si>
    <t>Montáž klozetových mís závěsných na nosné stěny</t>
  </si>
  <si>
    <t>-1861805888</t>
  </si>
  <si>
    <t>Zařízení záchodů montáž klozetových mís závěsných na nosné stěny</t>
  </si>
  <si>
    <t>https://podminky.urs.cz/item/CS_URS_2023_02/725119125</t>
  </si>
  <si>
    <t>64236091</t>
  </si>
  <si>
    <t>mísa keramická klozetová závěsná bílá s hlubokým splachováním odpad vodorovný</t>
  </si>
  <si>
    <t>1752775240</t>
  </si>
  <si>
    <t>64236051</t>
  </si>
  <si>
    <t>klozet keramický bílý závěsný hluboké splachování pro handicapované</t>
  </si>
  <si>
    <t>1237787312</t>
  </si>
  <si>
    <t>55167399</t>
  </si>
  <si>
    <t>sedátko klozetové duroplastové bílé</t>
  </si>
  <si>
    <t>-518453969</t>
  </si>
  <si>
    <t>725129102</t>
  </si>
  <si>
    <t>Montáž pisoáru s automatickým splachováním</t>
  </si>
  <si>
    <t>1287468089</t>
  </si>
  <si>
    <t>Pisoárové záchodky montáž ostatních typů automatických</t>
  </si>
  <si>
    <t>https://podminky.urs.cz/item/CS_URS_2023_02/725129102</t>
  </si>
  <si>
    <t>64251313</t>
  </si>
  <si>
    <t>pisoár keramický se senzorovým splachovačem 230V integrovaným zdrojem 360x575x330mm</t>
  </si>
  <si>
    <t>1213355142</t>
  </si>
  <si>
    <t>725219101</t>
  </si>
  <si>
    <t>Montáž umyvadla připevněného na konzoly</t>
  </si>
  <si>
    <t>soubor</t>
  </si>
  <si>
    <t>-1378945058</t>
  </si>
  <si>
    <t>Umyvadla montáž umyvadel ostatních typů na konzoly</t>
  </si>
  <si>
    <t>https://podminky.urs.cz/item/CS_URS_2023_02/725219101</t>
  </si>
  <si>
    <t>725219102</t>
  </si>
  <si>
    <t>Montáž umyvadla připevněného na šrouby do zdiva</t>
  </si>
  <si>
    <t>114594492</t>
  </si>
  <si>
    <t>Umyvadla montáž umyvadel ostatních typů na šrouby</t>
  </si>
  <si>
    <t>https://podminky.urs.cz/item/CS_URS_2023_02/725219102</t>
  </si>
  <si>
    <t>64221005</t>
  </si>
  <si>
    <t>umyvadlo keramické do nábytku bílé š 600mm</t>
  </si>
  <si>
    <t>1093143033</t>
  </si>
  <si>
    <t>55281739</t>
  </si>
  <si>
    <t>montážní prvek pro umyvadlo pro tělesně postižené v 820-980mm</t>
  </si>
  <si>
    <t>-1257565242</t>
  </si>
  <si>
    <t>725241901</t>
  </si>
  <si>
    <t>Montáž vaničky sprchové</t>
  </si>
  <si>
    <t>-960366112</t>
  </si>
  <si>
    <t>Sprchové vaničky montáž sprchových vaniček</t>
  </si>
  <si>
    <t>https://podminky.urs.cz/item/CS_URS_2023_02/725241901</t>
  </si>
  <si>
    <t>55423503</t>
  </si>
  <si>
    <t>vanička sprchová z litého polymermramoru čtvercová 900x900mm</t>
  </si>
  <si>
    <t>-1855273183</t>
  </si>
  <si>
    <t>725244904</t>
  </si>
  <si>
    <t>Montáž sprchových dveří</t>
  </si>
  <si>
    <t>2069045921</t>
  </si>
  <si>
    <t>Sprchové dveře a zástěny montáž sprchových dveří</t>
  </si>
  <si>
    <t>https://podminky.urs.cz/item/CS_URS_2023_02/725244904</t>
  </si>
  <si>
    <t>XV 10</t>
  </si>
  <si>
    <t>55495066</t>
  </si>
  <si>
    <t>dveře sprchové čelní bezrámové skleněné tl 6mm otvíravé jednokřídlé na vaničku š 800mm</t>
  </si>
  <si>
    <t>-892244285</t>
  </si>
  <si>
    <t>725244905</t>
  </si>
  <si>
    <t>Montáž zástěny sprchové bezdveřové</t>
  </si>
  <si>
    <t>386265597</t>
  </si>
  <si>
    <t>Sprchové dveře a zástěny montáž sprchové zástěny bezdveřové (pevná stěna)</t>
  </si>
  <si>
    <t>https://podminky.urs.cz/item/CS_URS_2023_02/725244905</t>
  </si>
  <si>
    <t>55495002</t>
  </si>
  <si>
    <t>zástěna sprchová pevná skleněná tl 6mm samostatně stojící na vaničku š 1000mm</t>
  </si>
  <si>
    <t>-1735542716</t>
  </si>
  <si>
    <t>725244907</t>
  </si>
  <si>
    <t>Montáž zástěny sprchové rohové (sprchový kout)</t>
  </si>
  <si>
    <t>1629625768</t>
  </si>
  <si>
    <t>Sprchové dveře a zástěny montáž sprchové zástěny rohové (kout)</t>
  </si>
  <si>
    <t>https://podminky.urs.cz/item/CS_URS_2023_02/725244907</t>
  </si>
  <si>
    <t>55495072</t>
  </si>
  <si>
    <t>zástěna sprchového koutu boční bezrámová skleněná tl 6mm pevná na vaničku š 900mm</t>
  </si>
  <si>
    <t>818237067</t>
  </si>
  <si>
    <t>725291621.R1</t>
  </si>
  <si>
    <t>Doplňky zařízení koupelen a záchodů nerezové zásobník toaletních papírů - XV6.1</t>
  </si>
  <si>
    <t>-1718394000</t>
  </si>
  <si>
    <t>725291621.R2</t>
  </si>
  <si>
    <t>Doplňky zařízení koupelen a záchodů nerezové zásobník toaletních papírů - XV6.2</t>
  </si>
  <si>
    <t>1680078296</t>
  </si>
  <si>
    <t>725291631</t>
  </si>
  <si>
    <t>Doplňky zařízení koupelen a záchodů nerezové zásobník papírových ručníků</t>
  </si>
  <si>
    <t>659105512</t>
  </si>
  <si>
    <t>https://podminky.urs.cz/item/CS_URS_2023_02/725291631</t>
  </si>
  <si>
    <t>XV 5</t>
  </si>
  <si>
    <t>725291642</t>
  </si>
  <si>
    <t>Doplňky zařízení koupelen a záchodů nerezové sedačky do sprchy</t>
  </si>
  <si>
    <t>841923116</t>
  </si>
  <si>
    <t>https://podminky.urs.cz/item/CS_URS_2023_02/725291642</t>
  </si>
  <si>
    <t>XV 3</t>
  </si>
  <si>
    <t>725291703</t>
  </si>
  <si>
    <t>Doplňky zařízení koupelen a záchodů smaltované madlo rovné dl 500 mm</t>
  </si>
  <si>
    <t>-1759868152</t>
  </si>
  <si>
    <t>Doplňky zařízení koupelen a záchodů smaltované madla rovná, délky 500 mm</t>
  </si>
  <si>
    <t>https://podminky.urs.cz/item/CS_URS_2023_02/725291703</t>
  </si>
  <si>
    <t>2+2+3</t>
  </si>
  <si>
    <t>725291708</t>
  </si>
  <si>
    <t>Doplňky zařízení koupelen a záchodů smaltované madlo rovné dl 1000 mm</t>
  </si>
  <si>
    <t>-1041629212</t>
  </si>
  <si>
    <t>Doplňky zařízení koupelen a záchodů smaltované madla rovná, délky 1000 mm</t>
  </si>
  <si>
    <t>https://podminky.urs.cz/item/CS_URS_2023_02/725291708</t>
  </si>
  <si>
    <t>XV 1</t>
  </si>
  <si>
    <t>725291711</t>
  </si>
  <si>
    <t>Doplňky zařízení koupelen a záchodů smaltované madlo krakorcové dl 550 mm</t>
  </si>
  <si>
    <t>2024634152</t>
  </si>
  <si>
    <t>Doplňky zařízení koupelen a záchodů smaltované madla krakorcová, délky 550 mm</t>
  </si>
  <si>
    <t>https://podminky.urs.cz/item/CS_URS_2023_02/725291711</t>
  </si>
  <si>
    <t>725291712</t>
  </si>
  <si>
    <t>Doplňky zařízení koupelen a záchodů smaltované madlo krakorcové dl 834 mm</t>
  </si>
  <si>
    <t>936485101</t>
  </si>
  <si>
    <t>Doplňky zařízení koupelen a záchodů smaltované madla krakorcová, délky 834 mm</t>
  </si>
  <si>
    <t>https://podminky.urs.cz/item/CS_URS_2023_02/725291712</t>
  </si>
  <si>
    <t>725291721</t>
  </si>
  <si>
    <t>Doplňky zařízení koupelen a záchodů smaltované madlo krakorcové sklopné dl 550 mm</t>
  </si>
  <si>
    <t>-787904909</t>
  </si>
  <si>
    <t>Doplňky zařízení koupelen a záchodů smaltované madla krakorcová sklopná, délky 550 mm</t>
  </si>
  <si>
    <t>https://podminky.urs.cz/item/CS_URS_2023_02/725291721</t>
  </si>
  <si>
    <t>725291722</t>
  </si>
  <si>
    <t>Doplňky zařízení koupelen a záchodů smaltované madlo krakorcové sklopné dl 834 mm</t>
  </si>
  <si>
    <t>-483141828</t>
  </si>
  <si>
    <t>Doplňky zařízení koupelen a záchodů smaltované madla krakorcová sklopná, délky 834 mm</t>
  </si>
  <si>
    <t>https://podminky.urs.cz/item/CS_URS_2023_02/725291722</t>
  </si>
  <si>
    <t>1+2+2</t>
  </si>
  <si>
    <t>55431082.R</t>
  </si>
  <si>
    <t>XV9.2 - Odpadkový koš, komplet  - dle PD</t>
  </si>
  <si>
    <t>806294466</t>
  </si>
  <si>
    <t>55431079.R</t>
  </si>
  <si>
    <t>XV9.1 - Odpadkový koš, komplet  - dle PD</t>
  </si>
  <si>
    <t>-686287319</t>
  </si>
  <si>
    <t>55431096</t>
  </si>
  <si>
    <t>dávkovač tekutého mýdla elektronický 2,6L</t>
  </si>
  <si>
    <t>1905555531</t>
  </si>
  <si>
    <t>55281803</t>
  </si>
  <si>
    <t>nožní tlačítko na podlahu pro ovládání WC komplet</t>
  </si>
  <si>
    <t>1165551334</t>
  </si>
  <si>
    <t>SNL.SLZN19X</t>
  </si>
  <si>
    <t>WC kartáč s nerezovým držákem, povrch matný</t>
  </si>
  <si>
    <t>498933501</t>
  </si>
  <si>
    <t>XV 7</t>
  </si>
  <si>
    <t>SNL.SLZN67</t>
  </si>
  <si>
    <t>Nerezový háček, lesklý</t>
  </si>
  <si>
    <t>-1009402581</t>
  </si>
  <si>
    <t>2*3</t>
  </si>
  <si>
    <t>725339111</t>
  </si>
  <si>
    <t>Montáž výlevky</t>
  </si>
  <si>
    <t>-407913766</t>
  </si>
  <si>
    <t>Výlevky montáž výlevky</t>
  </si>
  <si>
    <t>https://podminky.urs.cz/item/CS_URS_2023_02/725339111</t>
  </si>
  <si>
    <t>55231313.R</t>
  </si>
  <si>
    <t>výlevka keramická 110 DN</t>
  </si>
  <si>
    <t>-905667712</t>
  </si>
  <si>
    <t>725813111</t>
  </si>
  <si>
    <t>Ventil rohový bez připojovací trubičky nebo flexi hadičky G 1/2"</t>
  </si>
  <si>
    <t>-1039595402</t>
  </si>
  <si>
    <t>Ventily rohové bez připojovací trubičky nebo flexi hadičky G 1/2"</t>
  </si>
  <si>
    <t>https://podminky.urs.cz/item/CS_URS_2023_02/725813111</t>
  </si>
  <si>
    <t>725813112</t>
  </si>
  <si>
    <t>Ventil rohový pračkový G 3/4"</t>
  </si>
  <si>
    <t>-1833058433</t>
  </si>
  <si>
    <t>Ventily rohové bez připojovací trubičky nebo flexi hadičky pračkové G 3/4"</t>
  </si>
  <si>
    <t>https://podminky.urs.cz/item/CS_URS_2023_02/725813112</t>
  </si>
  <si>
    <t>725829101</t>
  </si>
  <si>
    <t>Montáž baterie nástěnné dřezové pákové a klasické</t>
  </si>
  <si>
    <t>-1576946299</t>
  </si>
  <si>
    <t>Baterie dřezové montáž ostatních typů nástěnných pákových nebo klasických</t>
  </si>
  <si>
    <t>https://podminky.urs.cz/item/CS_URS_2023_02/725829101</t>
  </si>
  <si>
    <t>55143977</t>
  </si>
  <si>
    <t>baterie dřezová páková nástěnná s kulatým ústím 200mm</t>
  </si>
  <si>
    <t>727634035</t>
  </si>
  <si>
    <t>725829111</t>
  </si>
  <si>
    <t>Montáž baterie stojánkové dřezové G 1/2"</t>
  </si>
  <si>
    <t>321357394</t>
  </si>
  <si>
    <t>Baterie dřezové montáž ostatních typů stojánkových G 1/2"</t>
  </si>
  <si>
    <t>https://podminky.urs.cz/item/CS_URS_2023_02/725829111</t>
  </si>
  <si>
    <t>55143974</t>
  </si>
  <si>
    <t>baterie dřezová páková stojánková s otáčivým ústím dl ramínka 220mm</t>
  </si>
  <si>
    <t>-1456235544</t>
  </si>
  <si>
    <t>725829131</t>
  </si>
  <si>
    <t>Montáž baterie umyvadlové stojánkové G 1/2" ostatní typ</t>
  </si>
  <si>
    <t>-163432163</t>
  </si>
  <si>
    <t>Baterie umyvadlové montáž ostatních typů stojánkových G 1/2"</t>
  </si>
  <si>
    <t>https://podminky.urs.cz/item/CS_URS_2023_02/725829131</t>
  </si>
  <si>
    <t>55144006</t>
  </si>
  <si>
    <t>baterie umyvadlová stojánková páková nízkotlaká otáčivé ústí</t>
  </si>
  <si>
    <t>-2032331588</t>
  </si>
  <si>
    <t>725841332</t>
  </si>
  <si>
    <t>Baterie sprchová podomítková s přepínačem a pohyblivým držákem</t>
  </si>
  <si>
    <t>1817462685</t>
  </si>
  <si>
    <t>Baterie sprchové podomítkové (zápustné) s přepínačem a pohyblivým držákem</t>
  </si>
  <si>
    <t>https://podminky.urs.cz/item/CS_URS_2023_02/725841332</t>
  </si>
  <si>
    <t>725851305</t>
  </si>
  <si>
    <t>Ventil odpadní dřezový bez přepadu G 6/4""</t>
  </si>
  <si>
    <t>-1035030199</t>
  </si>
  <si>
    <t>Ventily odpadní pro zařizovací předměty dřezové bez přepadu G 6/4"</t>
  </si>
  <si>
    <t>https://podminky.urs.cz/item/CS_URS_2023_02/725851305</t>
  </si>
  <si>
    <t>725851325</t>
  </si>
  <si>
    <t>Ventil odpadní umyvadlový bez přepadu G 5/4"</t>
  </si>
  <si>
    <t>-41827087</t>
  </si>
  <si>
    <t>Ventily odpadní pro zařizovací předměty umyvadlové bez přepadu G 5/4"</t>
  </si>
  <si>
    <t>https://podminky.urs.cz/item/CS_URS_2023_02/725851325</t>
  </si>
  <si>
    <t>725861102</t>
  </si>
  <si>
    <t>Zápachová uzávěrka pro umyvadla DN 40</t>
  </si>
  <si>
    <t>-1133758278</t>
  </si>
  <si>
    <t>Zápachové uzávěrky zařizovacích předmětů pro umyvadla DN 40</t>
  </si>
  <si>
    <t>https://podminky.urs.cz/item/CS_URS_2023_02/725861102</t>
  </si>
  <si>
    <t>725862103</t>
  </si>
  <si>
    <t>Zápachová uzávěrka pro dřezy DN 40/50</t>
  </si>
  <si>
    <t>2036893643</t>
  </si>
  <si>
    <t>Zápachové uzávěrky zařizovacích předmětů pro dřezy DN 40/50</t>
  </si>
  <si>
    <t>https://podminky.urs.cz/item/CS_URS_2023_02/725862103</t>
  </si>
  <si>
    <t>725865312</t>
  </si>
  <si>
    <t>Zápachová uzávěrka sprchových van DN 40/50 s kulovým kloubem na odtoku a odpadním ventilem</t>
  </si>
  <si>
    <t>541700678</t>
  </si>
  <si>
    <t>Zápachové uzávěrky zařizovacích předmětů pro vany sprchových koutů s kulovým kloubem na odtoku DN 40/50 a odpadním ventilem</t>
  </si>
  <si>
    <t>https://podminky.urs.cz/item/CS_URS_2023_02/725865312</t>
  </si>
  <si>
    <t>998725202</t>
  </si>
  <si>
    <t>Přesun hmot procentní pro zařizovací předměty v objektech v přes 6 do 12 m</t>
  </si>
  <si>
    <t>518297686</t>
  </si>
  <si>
    <t>Přesun hmot pro zařizovací předměty stanovený procentní sazbou (%) z ceny vodorovná dopravní vzdálenost do 50 m v objektech výšky přes 6 do 12 m</t>
  </si>
  <si>
    <t>https://podminky.urs.cz/item/CS_URS_2023_02/998725202</t>
  </si>
  <si>
    <t>726</t>
  </si>
  <si>
    <t>Zdravotechnika - předstěnové instalace</t>
  </si>
  <si>
    <t>726111201</t>
  </si>
  <si>
    <t>Instalační předstěna pro montáž umyvadla do masivní zděné kce</t>
  </si>
  <si>
    <t>936873867</t>
  </si>
  <si>
    <t>Předstěnové instalační systémy pro zazdění do masivních zděných konstrukcí montáž ostatních typů umyvadel</t>
  </si>
  <si>
    <t>https://podminky.urs.cz/item/CS_URS_2023_02/726111201</t>
  </si>
  <si>
    <t>55281743</t>
  </si>
  <si>
    <t>montážní prvek pro umyvadlo do zděných konstrukcí hl 80mm</t>
  </si>
  <si>
    <t>1745489051</t>
  </si>
  <si>
    <t>726111204</t>
  </si>
  <si>
    <t>Instalační předstěna pro montáž klozetu do masivní zděné kce</t>
  </si>
  <si>
    <t>-241438654</t>
  </si>
  <si>
    <t>Předstěnové instalační systémy pro zazdění do masivních zděných konstrukcí montáž ostatních typů klozetů</t>
  </si>
  <si>
    <t>https://podminky.urs.cz/item/CS_URS_2023_02/726111204</t>
  </si>
  <si>
    <t>55281700</t>
  </si>
  <si>
    <t>montážní prvek pro závěsné WC do zděných konstrukcí ovládání zepředu hl 120mm stavební v 1080mm</t>
  </si>
  <si>
    <t>1791149604</t>
  </si>
  <si>
    <t>726191001</t>
  </si>
  <si>
    <t>Zvukoizolační souprava pro klozet a bidet</t>
  </si>
  <si>
    <t>267810340</t>
  </si>
  <si>
    <t>Ostatní příslušenství instalačních systémů zvukoizolační souprava pro WC a bidet</t>
  </si>
  <si>
    <t>https://podminky.urs.cz/item/CS_URS_2023_02/726191001</t>
  </si>
  <si>
    <t>9+2</t>
  </si>
  <si>
    <t>726191002</t>
  </si>
  <si>
    <t>Souprava pro předstěnovou montáž</t>
  </si>
  <si>
    <t>-1146336633</t>
  </si>
  <si>
    <t>Ostatní příslušenství instalačních systémů souprava pro předstěnovou montáž</t>
  </si>
  <si>
    <t>https://podminky.urs.cz/item/CS_URS_2023_02/726191002</t>
  </si>
  <si>
    <t>998726212</t>
  </si>
  <si>
    <t>Přesun hmot procentní pro instalační prefabrikáty v objektech v přes 6 do 12 m</t>
  </si>
  <si>
    <t>1109909504</t>
  </si>
  <si>
    <t>Přesun hmot pro instalační prefabrikáty stanovený procentní sazbou (%) z ceny vodorovná dopravní vzdálenost do 50 m v objektech výšky přes 6 do 12 m</t>
  </si>
  <si>
    <t>https://podminky.urs.cz/item/CS_URS_2023_02/998726212</t>
  </si>
  <si>
    <t>727</t>
  </si>
  <si>
    <t>Zdravotechnika - požární ochrana</t>
  </si>
  <si>
    <t>727111041</t>
  </si>
  <si>
    <t>Trubní ucpávka ocelového potrubí bez izolace DN 25 stropem tl 150 mm požární odolnost EI 120</t>
  </si>
  <si>
    <t>397082399</t>
  </si>
  <si>
    <t>Protipožární trubní ucpávky ocelového potrubí bez izolace prostup stropem tloušťky 150 mm požární odolnost EI 120 DN 25</t>
  </si>
  <si>
    <t>https://podminky.urs.cz/item/CS_URS_2023_02/727111041</t>
  </si>
  <si>
    <t>HZS2212</t>
  </si>
  <si>
    <t>Hodinová zúčtovací sazba instalatér odborný</t>
  </si>
  <si>
    <t>813068962</t>
  </si>
  <si>
    <t>Hodinové zúčtovací sazby profesí PSV provádění stavebních instalací instalatér odborný</t>
  </si>
  <si>
    <t>https://podminky.urs.cz/item/CS_URS_2023_02/HZS2212</t>
  </si>
  <si>
    <t>SO.03 - UT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</si>
  <si>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</si>
  <si>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</si>
  <si>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</si>
  <si>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733</t>
  </si>
  <si>
    <t>Ústřední vytápění - rozvodné potrubí</t>
  </si>
  <si>
    <t>733110806</t>
  </si>
  <si>
    <t>Demontáž potrubí ocelového závitového DN přes 15 do 32</t>
  </si>
  <si>
    <t>-581189528</t>
  </si>
  <si>
    <t>Demontáž potrubí z trubek ocelových závitových DN přes 15 do 32</t>
  </si>
  <si>
    <t>https://podminky.urs.cz/item/CS_URS_2023_02/733110806</t>
  </si>
  <si>
    <t>733122222</t>
  </si>
  <si>
    <t>Potrubí uhlíkové oceli tenkostěnné vně pozink spojované lisováním D 15x1,2 mm</t>
  </si>
  <si>
    <t>-190185532</t>
  </si>
  <si>
    <t>Potrubí z trubek ocelových hladkých spojovaných lisováním z uhlíkové oceli tenkostěnné vně pozinkované PN 16, T= +110°C Ø 15/1,2</t>
  </si>
  <si>
    <t>https://podminky.urs.cz/item/CS_URS_2023_02/733122222</t>
  </si>
  <si>
    <t>733122223</t>
  </si>
  <si>
    <t>Potrubí uhlíkové oceli tenkostěnné vně pozink spojované lisováním D 18x1,2 mm</t>
  </si>
  <si>
    <t>-1478016664</t>
  </si>
  <si>
    <t>Potrubí z trubek ocelových hladkých spojovaných lisováním z uhlíkové oceli tenkostěnné vně pozinkované PN 16, T= +110°C Ø 18/1,2</t>
  </si>
  <si>
    <t>https://podminky.urs.cz/item/CS_URS_2023_02/733122223</t>
  </si>
  <si>
    <t>733122224</t>
  </si>
  <si>
    <t>Potrubí uhlíkové oceli tenkostěnné vně pozink spojované lisováním D 22x1,5 mm</t>
  </si>
  <si>
    <t>1205336752</t>
  </si>
  <si>
    <t>Potrubí z trubek ocelových hladkých spojovaných lisováním z uhlíkové oceli tenkostěnné vně pozinkované PN 16, T= +110°C Ø 22/1,5</t>
  </si>
  <si>
    <t>https://podminky.urs.cz/item/CS_URS_2023_02/733122224</t>
  </si>
  <si>
    <t>733190107</t>
  </si>
  <si>
    <t>Zkouška těsnosti potrubí ocelové závitové DN do 40</t>
  </si>
  <si>
    <t>-544485</t>
  </si>
  <si>
    <t>Zkoušky těsnosti potrubí, manžety prostupové z trubek ocelových zkoušky těsnosti potrubí (za provozu) z trubek ocelových závitových DN do 40</t>
  </si>
  <si>
    <t>https://podminky.urs.cz/item/CS_URS_2023_02/733190107</t>
  </si>
  <si>
    <t>60+75+70+14</t>
  </si>
  <si>
    <t>733811221</t>
  </si>
  <si>
    <t>Ochrana potrubí ústředního vytápění termoizolačními trubicemi z PE tl přes 6 do 9 mm DN do 22 mm</t>
  </si>
  <si>
    <t>-1931029440</t>
  </si>
  <si>
    <t>Ochrana potrubí termoizolačními trubicemi z pěnového polyetylenu PE přilepenými v příčných a podélných spojích, tloušťky izolace přes 6 do 9 mm, vnitřního průměru izolace DN do 22 mm</t>
  </si>
  <si>
    <t>https://podminky.urs.cz/item/CS_URS_2023_02/733811221</t>
  </si>
  <si>
    <t>998733202</t>
  </si>
  <si>
    <t>Přesun hmot procentní pro rozvody potrubí v objektech v přes 6 do 12 m</t>
  </si>
  <si>
    <t>-1916671483</t>
  </si>
  <si>
    <t>Přesun hmot pro rozvody potrubí stanovený procentní sazbou z ceny vodorovná dopravní vzdálenost do 50 m v objektech výšky přes 6 do 12 m</t>
  </si>
  <si>
    <t>https://podminky.urs.cz/item/CS_URS_2023_02/998733202</t>
  </si>
  <si>
    <t>734</t>
  </si>
  <si>
    <t>Ústřední vytápění - armatury</t>
  </si>
  <si>
    <t>734209112</t>
  </si>
  <si>
    <t>Montáž armatury závitové s dvěma závity G 3/8</t>
  </si>
  <si>
    <t>-144442689</t>
  </si>
  <si>
    <t>Montáž závitových armatur se 2 závity G 3/8 (DN 10)</t>
  </si>
  <si>
    <t>https://podminky.urs.cz/item/CS_URS_2023_02/734209112</t>
  </si>
  <si>
    <t>55121224</t>
  </si>
  <si>
    <t>ventil termostatický přímý s ruční hlavou 3/8"</t>
  </si>
  <si>
    <t>-820758921</t>
  </si>
  <si>
    <t>734221682</t>
  </si>
  <si>
    <t>Termostatická hlavice kapalinová PN 10 do 110°C otopných těles VK</t>
  </si>
  <si>
    <t>-179978975</t>
  </si>
  <si>
    <t>Ventily regulační závitové hlavice termostatické, pro ovládání ventilů PN 10 do 110°C kapalinové otopných těles VK</t>
  </si>
  <si>
    <t>https://podminky.urs.cz/item/CS_URS_2023_02/734221682</t>
  </si>
  <si>
    <t>734261232</t>
  </si>
  <si>
    <t>Šroubení topenářské přímé G 3/8 PN 16 do 120°C</t>
  </si>
  <si>
    <t>100135711</t>
  </si>
  <si>
    <t>Šroubení topenářské PN 16 do 120°C přímé G 3/8</t>
  </si>
  <si>
    <t>https://podminky.urs.cz/item/CS_URS_2023_02/734261232</t>
  </si>
  <si>
    <t>R01.ARM</t>
  </si>
  <si>
    <t>Regulace PDL vytápění včetně termostatické hlavice s regulací dle teploty zpátečky</t>
  </si>
  <si>
    <t>kpl</t>
  </si>
  <si>
    <t>1513060678</t>
  </si>
  <si>
    <t>998734202</t>
  </si>
  <si>
    <t>Přesun hmot procentní pro armatury v objektech v přes 6 do 12 m</t>
  </si>
  <si>
    <t>-609268363</t>
  </si>
  <si>
    <t>Přesun hmot pro armatury stanovený procentní sazbou (%) z ceny vodorovná dopravní vzdálenost do 50 m v objektech výšky přes 6 do 12 m</t>
  </si>
  <si>
    <t>https://podminky.urs.cz/item/CS_URS_2023_02/998734202</t>
  </si>
  <si>
    <t>735</t>
  </si>
  <si>
    <t>Ústřední vytápění - otopná tělesa</t>
  </si>
  <si>
    <t>735151811</t>
  </si>
  <si>
    <t>Demontáž otopného tělesa panelového jednořadého dl do 1500 mm</t>
  </si>
  <si>
    <t>807362174</t>
  </si>
  <si>
    <t>Demontáž otopných těles panelových jednořadých stavební délky do 1500 mm</t>
  </si>
  <si>
    <t>https://podminky.urs.cz/item/CS_URS_2023_02/735151811</t>
  </si>
  <si>
    <t>735159210</t>
  </si>
  <si>
    <t>Montáž otopných těles panelových dvouřadých dl do 1140 mm</t>
  </si>
  <si>
    <t>-1481932667</t>
  </si>
  <si>
    <t>Montáž otopných těles panelových dvouřadých, stavební délky do 1140 mm</t>
  </si>
  <si>
    <t>https://podminky.urs.cz/item/CS_URS_2023_02/735159210</t>
  </si>
  <si>
    <t>48457190.RK</t>
  </si>
  <si>
    <t>těleso otopné panelové 2 deskové 1 přídavná přestupní plocha v 900mm dl 400mm 470W</t>
  </si>
  <si>
    <t>-1616797491</t>
  </si>
  <si>
    <t>K219070K</t>
  </si>
  <si>
    <t>Deskový radiátor KORADO RADIK Klasik 21/900/700, výkon 1228 W</t>
  </si>
  <si>
    <t>-820553887</t>
  </si>
  <si>
    <t>735159230</t>
  </si>
  <si>
    <t>Montáž otopných těles panelových dvouřadých dl přes 1500 do 1980 mm</t>
  </si>
  <si>
    <t>-1965040721</t>
  </si>
  <si>
    <t>Montáž otopných těles panelových dvouřadých, stavební délky přes 1500 do 1980 mm</t>
  </si>
  <si>
    <t>https://podminky.urs.cz/item/CS_URS_2023_02/735159230</t>
  </si>
  <si>
    <t>4845721.R1</t>
  </si>
  <si>
    <t xml:space="preserve">těleso otopné panelové 2 deskové 1 přídavná přestupní plocha v 700mm dl 1600mm  </t>
  </si>
  <si>
    <t>2064765645</t>
  </si>
  <si>
    <t>735511008</t>
  </si>
  <si>
    <t>Podlahové vytápění - systémová deska s kombinovanou tepelnou a kročejovou izolací celkové výšky 50 až 53 mm</t>
  </si>
  <si>
    <t>-1105781716</t>
  </si>
  <si>
    <t>Trubkové teplovodní podlahové vytápění rozvod v systémové desce systémová deska s tepelnou izolací, výšky 50 až 53 mm</t>
  </si>
  <si>
    <t>https://podminky.urs.cz/item/CS_URS_2023_02/735511008</t>
  </si>
  <si>
    <t>735511010</t>
  </si>
  <si>
    <t>Podlahové vytápění - rozvodné potrubí polyethylen PE-Xa 17x2,0 mm pro systémovou desku rozteč 150 mm</t>
  </si>
  <si>
    <t>1278619315</t>
  </si>
  <si>
    <t>Trubkové teplovodní podlahové vytápění rozvod v systémové desce potrubí polyethylen PE-Xa rozvodné potrubí 17x2 mm, rozteč 150 mm</t>
  </si>
  <si>
    <t>https://podminky.urs.cz/item/CS_URS_2023_02/735511010</t>
  </si>
  <si>
    <t>16,7*7</t>
  </si>
  <si>
    <t>735511062</t>
  </si>
  <si>
    <t>Podlahové vytápění - obvodový dilatační pás samolepící s folií</t>
  </si>
  <si>
    <t>-166301399</t>
  </si>
  <si>
    <t>Trubkové teplovodní podlahové vytápění doplňkové prvky okrajový izolační pruh</t>
  </si>
  <si>
    <t>https://podminky.urs.cz/item/CS_URS_2023_02/735511062</t>
  </si>
  <si>
    <t>735511063</t>
  </si>
  <si>
    <t>Podlahové vytápění - ochranná trubka potrubí podlahového topení</t>
  </si>
  <si>
    <t>-869031908</t>
  </si>
  <si>
    <t>Trubkové teplovodní podlahové vytápění doplňkové prvky ochranná trubka</t>
  </si>
  <si>
    <t>https://podminky.urs.cz/item/CS_URS_2023_02/735511063</t>
  </si>
  <si>
    <t>735511064</t>
  </si>
  <si>
    <t>Podlahové vytápění - středový (spárový) dilatační profil</t>
  </si>
  <si>
    <t>-2081470512</t>
  </si>
  <si>
    <t>Trubkové teplovodní podlahové vytápění doplňkové prvky spárový (dilatační) profil</t>
  </si>
  <si>
    <t>https://podminky.urs.cz/item/CS_URS_2023_02/735511064</t>
  </si>
  <si>
    <t>998735202</t>
  </si>
  <si>
    <t>Přesun hmot procentní pro otopná tělesa v objektech v přes 6 do 12 m</t>
  </si>
  <si>
    <t>776495613</t>
  </si>
  <si>
    <t>Přesun hmot pro otopná tělesa stanovený procentní sazbou (%) z ceny vodorovná dopravní vzdálenost do 50 m v objektech výšky přes 6 do 12 m</t>
  </si>
  <si>
    <t>https://podminky.urs.cz/item/CS_URS_2023_02/998735202</t>
  </si>
  <si>
    <t>SO.04 - FVE + EL</t>
  </si>
  <si>
    <t xml:space="preserve">    741 - Elektroinstalace - silnoproud</t>
  </si>
  <si>
    <t xml:space="preserve">    742 - Elektroinstalace - slaboproud</t>
  </si>
  <si>
    <t>741</t>
  </si>
  <si>
    <t>Elektroinstalace - silnoproud</t>
  </si>
  <si>
    <t>741110042</t>
  </si>
  <si>
    <t>Montáž trubka plastová ohebná D přes 23 do 35 mm uložená pevně</t>
  </si>
  <si>
    <t>1819925643</t>
  </si>
  <si>
    <t>Montáž trubek elektroinstalačních s nasunutím nebo našroubováním do krabic plastových ohebných, uložených pevně, vnější Ø přes 23 do 35 mm</t>
  </si>
  <si>
    <t>https://podminky.urs.cz/item/CS_URS_2023_02/741110042</t>
  </si>
  <si>
    <t>34571156</t>
  </si>
  <si>
    <t>trubka elektroinstalační ohebná z PH, D 28,4/34,5mm</t>
  </si>
  <si>
    <t>-947891928</t>
  </si>
  <si>
    <t>839*1,05 'Přepočtené koeficientem množství</t>
  </si>
  <si>
    <t>741110043</t>
  </si>
  <si>
    <t>Montáž trubka plastová ohebná D přes 35 mm uložená pevně</t>
  </si>
  <si>
    <t>-1215028411</t>
  </si>
  <si>
    <t>Montáž trubek elektroinstalačních s nasunutím nebo našroubováním do krabic plastových ohebných, uložených pevně, vnější Ø přes 35 mm</t>
  </si>
  <si>
    <t>https://podminky.urs.cz/item/CS_URS_2023_02/741110043</t>
  </si>
  <si>
    <t>34571352</t>
  </si>
  <si>
    <t>trubka elektroinstalační ohebná dvouplášťová korugovaná (chránička) D 52/63mm, HDPE+LDPE</t>
  </si>
  <si>
    <t>1673762614</t>
  </si>
  <si>
    <t>40*1,05 'Přepočtené koeficientem množství</t>
  </si>
  <si>
    <t>741112001</t>
  </si>
  <si>
    <t>Montáž krabice zapuštěná plastová kruhová</t>
  </si>
  <si>
    <t>-2077252335</t>
  </si>
  <si>
    <t>Montáž krabic elektroinstalačních bez napojení na trubky a lišty, demontáže a montáže víčka a přístroje protahovacích nebo odbočných zapuštěných plastových kruhových</t>
  </si>
  <si>
    <t>https://podminky.urs.cz/item/CS_URS_2023_02/741112001</t>
  </si>
  <si>
    <t>34571457</t>
  </si>
  <si>
    <t>krabice pod omítku PVC odbočná kruhová D 70mm s víčkem</t>
  </si>
  <si>
    <t>1313606755</t>
  </si>
  <si>
    <t>741120001</t>
  </si>
  <si>
    <t>Montáž vodič Cu izolovaný plný a laněný žíla 0,35-6 mm2 pod omítku (např. CY)</t>
  </si>
  <si>
    <t>1238528261</t>
  </si>
  <si>
    <t>Montáž vodičů izolovaných měděných bez ukončení uložených pod omítku plných a laněných (např. CY), průřezu žíly 0,35 až 6 mm2</t>
  </si>
  <si>
    <t>https://podminky.urs.cz/item/CS_URS_2023_02/741120001</t>
  </si>
  <si>
    <t>34141026</t>
  </si>
  <si>
    <t>vodič propojovací flexibilní jádro Cu lanované izolace PVC 450/750V (H07V-K) 1x4mm2</t>
  </si>
  <si>
    <t>-580984918</t>
  </si>
  <si>
    <t>20*1,15 'Přepočtené koeficientem množství</t>
  </si>
  <si>
    <t>741120201</t>
  </si>
  <si>
    <t>Montáž vodič Cu izolovaný plný a laněný s PVC pláštěm žíla 1,5-16 mm2 volně (např. CY, CHAH-V)</t>
  </si>
  <si>
    <t>1938547761</t>
  </si>
  <si>
    <t>Montáž vodičů izolovaných měděných bez ukončení uložených volně plných a laněných s PVC pláštěm, bezhalogenových, ohniodolných (např. CY, CHAH-V) průřezu žíly 1,5 až 16 mm2</t>
  </si>
  <si>
    <t>https://podminky.urs.cz/item/CS_URS_2023_02/741120201</t>
  </si>
  <si>
    <t>34141028</t>
  </si>
  <si>
    <t>vodič propojovací flexibilní jádro Cu lanované izolace PVC 450/750V (H07V-K) 1x10mm2</t>
  </si>
  <si>
    <t>1261092437</t>
  </si>
  <si>
    <t>25*1,15 'Přepočtené koeficientem množství</t>
  </si>
  <si>
    <t>741120301</t>
  </si>
  <si>
    <t>Montáž vodič Cu izolovaný plný a laněný s PVC pláštěm žíla 0,55-16 mm2 pevně (např. CY, CHAH-V)</t>
  </si>
  <si>
    <t>1668370222</t>
  </si>
  <si>
    <t>Montáž vodičů izolovaných měděných bez ukončení uložených pevně plných a laněných s PVC pláštěm, bezhalogenových, ohniodolných (např. CY, CHAH-V) průřezu žíly 0,55 až 16 mm2</t>
  </si>
  <si>
    <t>https://podminky.urs.cz/item/CS_URS_2023_02/741120301</t>
  </si>
  <si>
    <t>40+55+10+170</t>
  </si>
  <si>
    <t>34112369</t>
  </si>
  <si>
    <t>kabel silový jádro Cu izolace PVC plášť PVC 0,6/1kV (NYY) 5x10mm2</t>
  </si>
  <si>
    <t>-673885248</t>
  </si>
  <si>
    <t>34113257</t>
  </si>
  <si>
    <t>kabel Instalační flexibilní jádro Cu lanované izolace pryž plášť pryž chloroprenová 450/750V (H07RN-F) 3x1,5mm2</t>
  </si>
  <si>
    <t>-918964457</t>
  </si>
  <si>
    <t>34141142</t>
  </si>
  <si>
    <t>vodič propojovací jádro Cu lanované izolace PVC 450/750V (H07V-R) 1x16mm2</t>
  </si>
  <si>
    <t>985284556</t>
  </si>
  <si>
    <t>34111852</t>
  </si>
  <si>
    <t>kabel fotovoltaický černý nebo červený průměr 10mm</t>
  </si>
  <si>
    <t>-197541770</t>
  </si>
  <si>
    <t>741122122</t>
  </si>
  <si>
    <t>Montáž kabel Cu plný kulatý žíla 3x1,5 až 6 mm2 zatažený v trubkách (např. CYKY)</t>
  </si>
  <si>
    <t>-617939332</t>
  </si>
  <si>
    <t>Montáž kabelů měděných bez ukončení uložených v trubkách zatažených plných kulatých nebo bezhalogenových (např. CYKY) počtu a průřezu žil 3x1,5 až 6 mm2</t>
  </si>
  <si>
    <t>https://podminky.urs.cz/item/CS_URS_2023_02/741122122</t>
  </si>
  <si>
    <t>34111030</t>
  </si>
  <si>
    <t>kabel instalační jádro Cu plné izolace PVC plášť PVC 450/750V (CYKY) 3x1,5mm2</t>
  </si>
  <si>
    <t>-510216031</t>
  </si>
  <si>
    <t>226*1,15 'Přepočtené koeficientem množství</t>
  </si>
  <si>
    <t>-834345250</t>
  </si>
  <si>
    <t>34111036</t>
  </si>
  <si>
    <t>kabel instalační jádro Cu plné izolace PVC plášť PVC 450/750V (CYKY) 3x2,5mm2</t>
  </si>
  <si>
    <t>-295894698</t>
  </si>
  <si>
    <t>948*1,15 'Přepočtené koeficientem množství</t>
  </si>
  <si>
    <t>468003324</t>
  </si>
  <si>
    <t>2054200057</t>
  </si>
  <si>
    <t>45*1,15 'Přepočtené koeficientem množství</t>
  </si>
  <si>
    <t>741122142</t>
  </si>
  <si>
    <t>Montáž kabel Cu plný kulatý žíla 5x1,5 až 2,5 mm2 zatažený v trubkách (např. CYKY)</t>
  </si>
  <si>
    <t>1323207369</t>
  </si>
  <si>
    <t>Montáž kabelů měděných bez ukončení uložených v trubkách zatažených plných kulatých nebo bezhalogenových (např. CYKY) počtu a průřezu žil 5x1,5 až 2,5 mm2</t>
  </si>
  <si>
    <t>https://podminky.urs.cz/item/CS_URS_2023_02/741122142</t>
  </si>
  <si>
    <t>34111094</t>
  </si>
  <si>
    <t>kabel instalační jádro Cu plné izolace PVC plášť PVC 450/750V (CYKY) 5x2,5mm2</t>
  </si>
  <si>
    <t>643561684</t>
  </si>
  <si>
    <t>196*1,15 'Přepočtené koeficientem množství</t>
  </si>
  <si>
    <t>1813139901</t>
  </si>
  <si>
    <t>295091073</t>
  </si>
  <si>
    <t>142*1,15 'Přepočtené koeficientem množství</t>
  </si>
  <si>
    <t>741122144</t>
  </si>
  <si>
    <t>Montáž kabel Cu plný kulatý žíla 5x10 mm2 zatažený v trubkách (např. CYKY)</t>
  </si>
  <si>
    <t>558030856</t>
  </si>
  <si>
    <t>Montáž kabelů měděných bez ukončení uložených v trubkách zatažených plných kulatých nebo bezhalogenových (např. CYKY) počtu a průřezu žil 5x10 mm2</t>
  </si>
  <si>
    <t>https://podminky.urs.cz/item/CS_URS_2023_02/741122144</t>
  </si>
  <si>
    <t>34113034</t>
  </si>
  <si>
    <t>kabel instalační jádro Cu plné izolace PVC plášť PVC 450/750V (CYKY) 5x10mm2</t>
  </si>
  <si>
    <t>1837935494</t>
  </si>
  <si>
    <t>15*1,15 'Přepočtené koeficientem množství</t>
  </si>
  <si>
    <t>741122231</t>
  </si>
  <si>
    <t>Montáž kabel Cu plný kulatý žíla 5x1,5 až 2,5 mm2 uložený volně (např. CYKY)</t>
  </si>
  <si>
    <t>-1288985716</t>
  </si>
  <si>
    <t>Montáž kabelů měděných bez ukončení uložených volně nebo v liště plných kulatých (např. CYKY) počtu a průřezu žil 5x1,5 až 2,5 mm2</t>
  </si>
  <si>
    <t>https://podminky.urs.cz/item/CS_URS_2023_02/741122231</t>
  </si>
  <si>
    <t>34111090</t>
  </si>
  <si>
    <t>kabel instalační jádro Cu plné izolace PVC plášť PVC 450/750V (CYKY) 5x1,5mm2</t>
  </si>
  <si>
    <t>-912246129</t>
  </si>
  <si>
    <t>40*1,15 'Přepočtené koeficientem množství</t>
  </si>
  <si>
    <t>741122233</t>
  </si>
  <si>
    <t>Montáž kabel Cu plný kulatý žíla 5x10 mm2 uložený volně (např. CYKY)</t>
  </si>
  <si>
    <t>1879083113</t>
  </si>
  <si>
    <t>Montáž kabelů měděných bez ukončení uložených volně nebo v liště plných kulatých (např. CYKY) počtu a průřezu žil 5x10 mm2</t>
  </si>
  <si>
    <t>https://podminky.urs.cz/item/CS_URS_2023_02/741122233</t>
  </si>
  <si>
    <t>-659288213</t>
  </si>
  <si>
    <t>26*1,15 'Přepočtené koeficientem množství</t>
  </si>
  <si>
    <t>741132134</t>
  </si>
  <si>
    <t>Ukončení kabelů 4x25 mm2 smršťovací záklopkou nebo páskem bez letování</t>
  </si>
  <si>
    <t>657122892</t>
  </si>
  <si>
    <t>Ukončení kabelů smršťovací záklopkou nebo páskou se zapojením bez letování, počtu a průřezu žil 4x25 mm2</t>
  </si>
  <si>
    <t>https://podminky.urs.cz/item/CS_URS_2023_02/741132134</t>
  </si>
  <si>
    <t>741310001</t>
  </si>
  <si>
    <t>Montáž spínač nástěnný 1-jednopólový prostředí normální se zapojením vodičů</t>
  </si>
  <si>
    <t>-1958496606</t>
  </si>
  <si>
    <t>Montáž spínačů jedno nebo dvoupólových nástěnných se zapojením vodičů, pro prostředí normální spínačů, řazení 1-jednopólových</t>
  </si>
  <si>
    <t>https://podminky.urs.cz/item/CS_URS_2023_02/741310001</t>
  </si>
  <si>
    <t>34535015</t>
  </si>
  <si>
    <t>spínač nástěnný jednopólový, řazení 1, IP44, šroubové svorky</t>
  </si>
  <si>
    <t>1792971012</t>
  </si>
  <si>
    <t>741310021</t>
  </si>
  <si>
    <t>Montáž přepínač nástěnný 5-sériový prostředí normální se zapojením vodičů</t>
  </si>
  <si>
    <t>1380204287</t>
  </si>
  <si>
    <t>Montáž spínačů jedno nebo dvoupólových nástěnných se zapojením vodičů, pro prostředí normální přepínačů, řazení 5-sériových</t>
  </si>
  <si>
    <t>https://podminky.urs.cz/item/CS_URS_2023_02/741310021</t>
  </si>
  <si>
    <t>34535017</t>
  </si>
  <si>
    <t>přepínač nástěnný sériový, řazení 5, IP44, šroubové svorky</t>
  </si>
  <si>
    <t>-1118739201</t>
  </si>
  <si>
    <t>741310022</t>
  </si>
  <si>
    <t>Montáž přepínač nástěnný 6-střídavý prostředí normální se zapojením vodičů</t>
  </si>
  <si>
    <t>-729702376</t>
  </si>
  <si>
    <t>Montáž spínačů jedno nebo dvoupólových nástěnných se zapojením vodičů, pro prostředí normální přepínačů, řazení 6-střídavých</t>
  </si>
  <si>
    <t>https://podminky.urs.cz/item/CS_URS_2023_02/741310022</t>
  </si>
  <si>
    <t>741310023</t>
  </si>
  <si>
    <t>Montáž přepínač nástěnný 6-střídavý s regulací intenzity osvětlení prostředí normální se zapojením vodičů</t>
  </si>
  <si>
    <t>1332438463</t>
  </si>
  <si>
    <t>Montáž spínačů jedno nebo dvoupólových nástěnných se zapojením vodičů, pro prostředí normální přepínačů, řazení 6-střídavých s plynulou regulací intenzity osvětlení</t>
  </si>
  <si>
    <t>https://podminky.urs.cz/item/CS_URS_2023_02/741310023</t>
  </si>
  <si>
    <t>34535018</t>
  </si>
  <si>
    <t>přepínač nástěnný střídavý, řazení 6, IP44, šroubové svorky</t>
  </si>
  <si>
    <t>944436356</t>
  </si>
  <si>
    <t>741310025</t>
  </si>
  <si>
    <t>Montáž přepínač nástěnný 7-křížový prostředí normální se zapojením vodičů</t>
  </si>
  <si>
    <t>836694862</t>
  </si>
  <si>
    <t>Montáž spínačů jedno nebo dvoupólových nástěnných se zapojením vodičů, pro prostředí normální přepínačů, řazení 7-křížových</t>
  </si>
  <si>
    <t>https://podminky.urs.cz/item/CS_URS_2023_02/741310025</t>
  </si>
  <si>
    <t>34535019</t>
  </si>
  <si>
    <t>přepínač nástěnný křížový, s čirým průzorem, řazení 7, IP44, šroubové svorky</t>
  </si>
  <si>
    <t>-1775354181</t>
  </si>
  <si>
    <t>741311003</t>
  </si>
  <si>
    <t>Montáž čidlo pohybu vestavné se zapojením vodičů</t>
  </si>
  <si>
    <t>-793930588</t>
  </si>
  <si>
    <t>Montáž spínačů speciálních se zapojením vodičů čidla pohybu vestavného</t>
  </si>
  <si>
    <t>https://podminky.urs.cz/item/CS_URS_2023_02/741311003</t>
  </si>
  <si>
    <t>40461028</t>
  </si>
  <si>
    <t>čočka, záclonová charakteristika, dosah 12m</t>
  </si>
  <si>
    <t>730495176</t>
  </si>
  <si>
    <t>741312532</t>
  </si>
  <si>
    <t>Montáž odpínače kompaktního třípólového do 750 V do 160 A bez zapojení vodičů</t>
  </si>
  <si>
    <t>915275872</t>
  </si>
  <si>
    <t>Montáž odpínačů bez zapojení vodičů kompaktních do 750 V třípólových do 160 A</t>
  </si>
  <si>
    <t>https://podminky.urs.cz/item/CS_URS_2023_02/741312532</t>
  </si>
  <si>
    <t>35825570</t>
  </si>
  <si>
    <t>odpínač stejnosměrný kompaktní 160A 3-pól. jmenovité napětí 750 V</t>
  </si>
  <si>
    <t>604605635</t>
  </si>
  <si>
    <t>741313001</t>
  </si>
  <si>
    <t>Montáž zásuvka (polo)zapuštěná bezšroubové připojení 2P+PE se zapojením vodičů</t>
  </si>
  <si>
    <t>-248598414</t>
  </si>
  <si>
    <t>Montáž zásuvek domovních se zapojením vodičů bezšroubové připojení polozapuštěných nebo zapuštěných 10/16 A, provedení 2P + PE</t>
  </si>
  <si>
    <t>https://podminky.urs.cz/item/CS_URS_2023_02/741313001</t>
  </si>
  <si>
    <t>34555241</t>
  </si>
  <si>
    <t>přístroj zásuvky zápustné jednonásobné, krytka s clonkami, bezšroubové svorky</t>
  </si>
  <si>
    <t>855423272</t>
  </si>
  <si>
    <t>643839979</t>
  </si>
  <si>
    <t>37451027</t>
  </si>
  <si>
    <t>zásuvka koncová TV/R/DATA pro kabelovou TV bez krabičky a bez víčka útlum 4,5dB</t>
  </si>
  <si>
    <t>-1142914964</t>
  </si>
  <si>
    <t>951332811</t>
  </si>
  <si>
    <t>37451001</t>
  </si>
  <si>
    <t>zásuvka komunikační přímá USB (0230-0-0420)</t>
  </si>
  <si>
    <t>-679481829</t>
  </si>
  <si>
    <t>741320165</t>
  </si>
  <si>
    <t>Montáž jističů třípólových nn do 25 A ve skříni se zapojením vodičů</t>
  </si>
  <si>
    <t>-1922177629</t>
  </si>
  <si>
    <t>Montáž jističů se zapojením vodičů třípólových nn do 25 A ve skříni</t>
  </si>
  <si>
    <t>https://podminky.urs.cz/item/CS_URS_2023_02/741320165</t>
  </si>
  <si>
    <t>35822403</t>
  </si>
  <si>
    <t>jistič 3-pólový 25 A vypínací charakteristika B vypínací schopnost 10 kA</t>
  </si>
  <si>
    <t>741751432</t>
  </si>
  <si>
    <t>741320175</t>
  </si>
  <si>
    <t>Montáž jističů třípólových nn do 63 A ve skříni se zapojením vodičů</t>
  </si>
  <si>
    <t>-645748344</t>
  </si>
  <si>
    <t>Montáž jističů se zapojením vodičů třípólových nn do 63 A ve skříni</t>
  </si>
  <si>
    <t>https://podminky.urs.cz/item/CS_URS_2023_02/741320175</t>
  </si>
  <si>
    <t>35822178</t>
  </si>
  <si>
    <t>jistič 3-pólový 40 A vypínací charakteristika B vypínací schopnost 10 kA</t>
  </si>
  <si>
    <t>-1678295831</t>
  </si>
  <si>
    <t>-1366998344</t>
  </si>
  <si>
    <t>35822404</t>
  </si>
  <si>
    <t>jistič 3-pólový 32 A vypínací charakteristika B vypínací schopnost 10 kA</t>
  </si>
  <si>
    <t>-1140922466</t>
  </si>
  <si>
    <t>741370034</t>
  </si>
  <si>
    <t>Montáž svítidlo žárovkové bytové nástěnné přisazené 2 zdroje nouzové</t>
  </si>
  <si>
    <t>385662445</t>
  </si>
  <si>
    <t>Montáž svítidel žárovkových se zapojením vodičů bytových nebo společenských místností nástěnných přisazených 2 zdroje nouzové</t>
  </si>
  <si>
    <t>https://podminky.urs.cz/item/CS_URS_2023_02/741370034</t>
  </si>
  <si>
    <t>741372012</t>
  </si>
  <si>
    <t>Montáž svítidlo LED interiérové přisazené nástěnné reflektorové bez pohybového čidla se zapojením vodičů</t>
  </si>
  <si>
    <t>2042755295</t>
  </si>
  <si>
    <t>Montáž svítidel s integrovaným zdrojem LED se zapojením vodičů interiérových přisazených nástěnných reflektorových bez pohybového čidla</t>
  </si>
  <si>
    <t>https://podminky.urs.cz/item/CS_URS_2023_02/741372012</t>
  </si>
  <si>
    <t>741372051</t>
  </si>
  <si>
    <t>Montáž svítidlo LED interiérové přisazené stropní reflektorové bez pohybového čidla se zapojením vodičů</t>
  </si>
  <si>
    <t>1016529270</t>
  </si>
  <si>
    <t>Montáž svítidel s integrovaným zdrojem LED se zapojením vodičů interiérových přisazených stropních reflektorových bez pohybového čidla</t>
  </si>
  <si>
    <t>https://podminky.urs.cz/item/CS_URS_2023_02/741372051</t>
  </si>
  <si>
    <t>741372052</t>
  </si>
  <si>
    <t>Montáž svítidlo LED interiérové přisazené stropní reflektorové se samostatným nebo integrovaným pohybovým čidlem se zapojením vodičů</t>
  </si>
  <si>
    <t>1823926808</t>
  </si>
  <si>
    <t>Montáž svítidel s integrovaným zdrojem LED se zapojením vodičů interiérových přisazených stropních reflektorových se samostatným nebo integrovaným pohybovým čidlem</t>
  </si>
  <si>
    <t>https://podminky.urs.cz/item/CS_URS_2023_02/741372052</t>
  </si>
  <si>
    <t>741372112</t>
  </si>
  <si>
    <t>Montáž svítidlo LED interiérové vestavné panelové hranaté nebo kruhové přes 0,09 do 0,36 m2 se zapojením vodičů</t>
  </si>
  <si>
    <t>698906239</t>
  </si>
  <si>
    <t>Montáž svítidel s integrovaným zdrojem LED se zapojením vodičů interiérových vestavných stropních panelových hranatých nebo kruhových, plochy přes 0,09 do 0,36 m2</t>
  </si>
  <si>
    <t>https://podminky.urs.cz/item/CS_URS_2023_02/741372112</t>
  </si>
  <si>
    <t>34835004</t>
  </si>
  <si>
    <t>LED reflektor nástěnný do 20W s integ. čidlem</t>
  </si>
  <si>
    <t>-1577656492</t>
  </si>
  <si>
    <t>34825010</t>
  </si>
  <si>
    <t>svítidlo vestavné stropní panelové čtvercové/obdélníkové do 0,09m2 1600-2200lm</t>
  </si>
  <si>
    <t>272380103</t>
  </si>
  <si>
    <t>34825011</t>
  </si>
  <si>
    <t>svítidlo vestavné stropní panelové čtvercové/obdélníkové 0,09-0,36m2 2200-5000lm</t>
  </si>
  <si>
    <t>-1218036696</t>
  </si>
  <si>
    <t>34825002</t>
  </si>
  <si>
    <t>svítidlo interiérové stropní přisazené kruhové D 300-450mm 1200-1900lm</t>
  </si>
  <si>
    <t>1154517851</t>
  </si>
  <si>
    <t>34825003</t>
  </si>
  <si>
    <t>svítidlo interiérové stropní přisazené kruhové D 300-450mm 1900-2500lm</t>
  </si>
  <si>
    <t>-668673009</t>
  </si>
  <si>
    <t>34825005</t>
  </si>
  <si>
    <t>svítidlo interiérové přisazené obdélníkové/čtvercové přes 0,09 do 0,36m2 1500-1900lm</t>
  </si>
  <si>
    <t>-1770186656</t>
  </si>
  <si>
    <t>34835012</t>
  </si>
  <si>
    <t>svítidlo LED nouzové přisazené baterie 3h</t>
  </si>
  <si>
    <t>1058430276</t>
  </si>
  <si>
    <t>34835013</t>
  </si>
  <si>
    <t>svítidlo LED nouzové vestavné baterie 3h</t>
  </si>
  <si>
    <t>-1517991096</t>
  </si>
  <si>
    <t>741410041</t>
  </si>
  <si>
    <t>Montáž vodič uzemňovací drát nebo lano D do 10 mm v městské zástavbě</t>
  </si>
  <si>
    <t>-84406754</t>
  </si>
  <si>
    <t>Montáž uzemňovacího vedení s upevněním, propojením a připojením pomocí svorek v zemi s izolací spojů drátu nebo lana Ø do 10 mm v městské zástavbě</t>
  </si>
  <si>
    <t>https://podminky.urs.cz/item/CS_URS_2023_02/741410041</t>
  </si>
  <si>
    <t>35441072</t>
  </si>
  <si>
    <t>drát D 8mm FeZn pro hromosvod</t>
  </si>
  <si>
    <t>-1295278346</t>
  </si>
  <si>
    <t>741420020</t>
  </si>
  <si>
    <t>Montáž svorka hromosvodná s jedním šroubem</t>
  </si>
  <si>
    <t>780720674</t>
  </si>
  <si>
    <t>Montáž hromosvodného vedení svorek s jedním šroubem</t>
  </si>
  <si>
    <t>https://podminky.urs.cz/item/CS_URS_2023_02/741420020</t>
  </si>
  <si>
    <t>35442037</t>
  </si>
  <si>
    <t>svorka uzemnění nerez křížová</t>
  </si>
  <si>
    <t>-536727163</t>
  </si>
  <si>
    <t>741420021</t>
  </si>
  <si>
    <t>Montáž svorka hromosvodná se 2 šrouby</t>
  </si>
  <si>
    <t>143048764</t>
  </si>
  <si>
    <t>Montáž hromosvodného vedení svorek se 2 šrouby</t>
  </si>
  <si>
    <t>https://podminky.urs.cz/item/CS_URS_2023_02/741420021</t>
  </si>
  <si>
    <t>35441885</t>
  </si>
  <si>
    <t>svorka spojovací pro lano D 8-10mm</t>
  </si>
  <si>
    <t>115532222</t>
  </si>
  <si>
    <t>741420901</t>
  </si>
  <si>
    <t>Vyrovnání stávajících svodových vodičů hromosvodů</t>
  </si>
  <si>
    <t>-1707174423</t>
  </si>
  <si>
    <t>Údržba hromosvodů vyrovnání stávajících svodových vodičů</t>
  </si>
  <si>
    <t>https://podminky.urs.cz/item/CS_URS_2023_02/741420901</t>
  </si>
  <si>
    <t>741430002</t>
  </si>
  <si>
    <t>Montáž tyč jímací délky do 3 m na konstrukci zděnou</t>
  </si>
  <si>
    <t>-1894967975</t>
  </si>
  <si>
    <t>Montáž jímacích tyčí délky do 3 m, na konstrukci zděnou</t>
  </si>
  <si>
    <t>https://podminky.urs.cz/item/CS_URS_2023_02/741430002</t>
  </si>
  <si>
    <t>35441116</t>
  </si>
  <si>
    <t>tyč jímací s kovaným hrotem 1000mm Cu</t>
  </si>
  <si>
    <t>791637096</t>
  </si>
  <si>
    <t>-1752199934</t>
  </si>
  <si>
    <t>197383334</t>
  </si>
  <si>
    <t>-141500277</t>
  </si>
  <si>
    <t>https://podminky.urs.cz/item/CS_URS_2023_02/741721201</t>
  </si>
  <si>
    <t>525109740</t>
  </si>
  <si>
    <t>1398628617</t>
  </si>
  <si>
    <t>741810003</t>
  </si>
  <si>
    <t>Celková prohlídka elektrického rozvodu a zařízení přes 0,5 do 1 milionu Kč</t>
  </si>
  <si>
    <t>-1409130599</t>
  </si>
  <si>
    <t>Zkoušky a prohlídky elektrických rozvodů a zařízení celková prohlídka a vyhotovení revizní zprávy pro objem montážních prací přes 500 do 1000 tis. Kč</t>
  </si>
  <si>
    <t>https://podminky.urs.cz/item/CS_URS_2023_02/741810003</t>
  </si>
  <si>
    <t>741810011</t>
  </si>
  <si>
    <t>Příplatek k celkové prohlídce za každých dalších 500 000,- Kč</t>
  </si>
  <si>
    <t>-222321356</t>
  </si>
  <si>
    <t>Zkoušky a prohlídky elektrických rozvodů a zařízení celková prohlídka a vyhotovení revizní zprávy pro objem montážních prací Příplatek k ceně 0003 za každých dalších i započatých 500 tis. Kč přes 1000 tis. Kč</t>
  </si>
  <si>
    <t>https://podminky.urs.cz/item/CS_URS_2023_02/741810011</t>
  </si>
  <si>
    <t>741A210.RX</t>
  </si>
  <si>
    <t>Elektroinstalace – rozvodný systém rozvodnice  Rozvodnice potenciálového vyrovnání HOP typu 1809/UP, OBO Betterrmann, montáž pod omítku, krabice s vylamovanými otvory pro vstup vedení, vč. víka, připojení 7x vodič do 25mm2, 1x kruhový vodič Rd 8-10, 1x pl</t>
  </si>
  <si>
    <t>-682914643</t>
  </si>
  <si>
    <t>Elektroinstalace – rozvodný systém rozvodnice 
Rozvodnice potenciálového vyrovnání HOP typu 1809/UP, OBO Betterrmann, montáž pod omítku, krabice s
vylamovanými otvory pro vstup vedení, vč. víka, připojení 7x vodič do 25mm2, 1x kruhový vodič Rd 8-10, 1x
plochý vodič do FL30, rozměry: (š. x v. x h.) 250 x 220 x 67mm</t>
  </si>
  <si>
    <t>741A210.RX-1</t>
  </si>
  <si>
    <t>Rozváděč R4 - rozváděč systému M2000, Schrack v zapuštěném provedení šestiřadý typu 2U-18/100, obsahuje 4ks panelu š.138mm pro přístroje, 2ks kryciího panelu š.138mm, dveře v protipožárním provedení EI30 DP1-S, rozměry: (š. x v. x h.) 590 x 915 x 100mm, I</t>
  </si>
  <si>
    <t>-114994320</t>
  </si>
  <si>
    <t>Rozváděč R4 - rozváděč systému M2000, Schrack v zapuštěném provedení šestiřadý typu 2U-18/100,
obsahuje 4ks panelu š.138mm pro přístroje, 2ks kryciího panelu š.138mm, dveře v protipožárním provedení
EI30 DP1-S, rozměry: (š. x v. x h.) 590 x 915 x 100mm, IP30, RAL 7035</t>
  </si>
  <si>
    <t>741A210.RX-2</t>
  </si>
  <si>
    <t>Elektroinstalace – rozvodný systém rozvodnice - R-G2  Rozváděč R-G2 - rozváděč systému M2000, Schrack v zapuštěném provedení pětiřadý typu 2U-16/100, obsahuje 3ks panelu š.138mm pro přístroje, 1ks krycího panelu š.184mm, 1ks kryciího panelu š.138mm, dveře</t>
  </si>
  <si>
    <t>327040708</t>
  </si>
  <si>
    <t>Elektroinstalace – rozvodný systém rozvodnice - R-G2
Rozváděč R-G2 - rozváděč systému M2000, Schrack v zapuštěném provedení pětiřadý typu 2U-16/100,
obsahuje 3ks panelu š.138mm pro přístroje, 1ks krycího panelu š.184mm, 1ks kryciího panelu š.138mm,
dveře v protipožárním provedení EI30 DP1-S, rozměry: (š. x v. x h.) 590 x 825 x 100mm, IP30, RAL 7035</t>
  </si>
  <si>
    <t>998741202</t>
  </si>
  <si>
    <t>Přesun hmot procentní pro silnoproud v objektech v přes 6 do 12 m</t>
  </si>
  <si>
    <t>-2062824515</t>
  </si>
  <si>
    <t>Přesun hmot pro silnoproud stanovený procentní sazbou (%) z ceny vodorovná dopravní vzdálenost do 50 m v objektech výšky přes 6 do 12 m</t>
  </si>
  <si>
    <t>https://podminky.urs.cz/item/CS_URS_2023_02/998741202</t>
  </si>
  <si>
    <t>742</t>
  </si>
  <si>
    <t>Elektroinstalace - slaboproud</t>
  </si>
  <si>
    <t>742121001</t>
  </si>
  <si>
    <t>Montáž kabelů sdělovacích pro vnitřní rozvody do 15 žil</t>
  </si>
  <si>
    <t>2022044620</t>
  </si>
  <si>
    <t>Montáž kabelů sdělovacích pro vnitřní rozvody počtu žil do 15</t>
  </si>
  <si>
    <t>https://podminky.urs.cz/item/CS_URS_2023_02/742121001</t>
  </si>
  <si>
    <t>997+20</t>
  </si>
  <si>
    <t>34121138</t>
  </si>
  <si>
    <t>kabel sdělovací oheň retardující bezhalogenový stíněný laminovanou Al fólií s příložným CuSn drátem s funkčností při požáru 180min a P90-R/PH120-R reakce na oheň B2cas1d1a1 jádro Cu plné 100V (SSKFH-V) 4x2x0,8mm2</t>
  </si>
  <si>
    <t>-2145116279</t>
  </si>
  <si>
    <t>34121273</t>
  </si>
  <si>
    <t>kabel datový venkovní se stíněnými páry Al fólií jádro Cu plné (U/FTP) kategorie 6a</t>
  </si>
  <si>
    <t>-1311682221</t>
  </si>
  <si>
    <t>34121266</t>
  </si>
  <si>
    <t>kabel datový venkovní celkově stíněný Al fólií jádro Cu plné plášť PE (F/UTP) kategorie 5e</t>
  </si>
  <si>
    <t>705973393</t>
  </si>
  <si>
    <t>742220003</t>
  </si>
  <si>
    <t>Montáž ústředny PZTS přes 48 do 520 zón a 32 podsystémů s komunikátorem na PCO a zdrojem</t>
  </si>
  <si>
    <t>1221454558</t>
  </si>
  <si>
    <t>Montáž ústředny PZTS s komunikátorem na PCO a zdrojem přes 48 do 520 zón a 32 podsystémů</t>
  </si>
  <si>
    <t>https://podminky.urs.cz/item/CS_URS_2023_02/742220003</t>
  </si>
  <si>
    <t>40462014</t>
  </si>
  <si>
    <t>ústředna PZTS, 128 skupin, 16 podsystémů</t>
  </si>
  <si>
    <t>-1286057781</t>
  </si>
  <si>
    <t>742220071</t>
  </si>
  <si>
    <t>Montáž dveřního modulu pro připojení čteček v krytu</t>
  </si>
  <si>
    <t>193769831</t>
  </si>
  <si>
    <t>https://podminky.urs.cz/item/CS_URS_2023_02/742220071</t>
  </si>
  <si>
    <t>40467085</t>
  </si>
  <si>
    <t>terminál docházkový biometrický geometrie obličeje</t>
  </si>
  <si>
    <t>-2035889529</t>
  </si>
  <si>
    <t>742220111</t>
  </si>
  <si>
    <t>Montáž docházkového terminálu s LCD displejem</t>
  </si>
  <si>
    <t>-360482680</t>
  </si>
  <si>
    <t>https://podminky.urs.cz/item/CS_URS_2023_02/742220111</t>
  </si>
  <si>
    <t>742220141</t>
  </si>
  <si>
    <t>Montáž ovládací klávesnice pro dodanou ústřednu</t>
  </si>
  <si>
    <t>-1793995329</t>
  </si>
  <si>
    <t>Montáž klávesnice pro dodanou ústřednu</t>
  </si>
  <si>
    <t>https://podminky.urs.cz/item/CS_URS_2023_02/742220141</t>
  </si>
  <si>
    <t>742220421</t>
  </si>
  <si>
    <t>Instalace přístupového SW PZTS</t>
  </si>
  <si>
    <t>-1657903162</t>
  </si>
  <si>
    <t>Nastavení a oživení PZTS instalace přístupového SW</t>
  </si>
  <si>
    <t>https://podminky.urs.cz/item/CS_URS_2023_02/742220421</t>
  </si>
  <si>
    <t>742310002</t>
  </si>
  <si>
    <t>Montáž komunikačního tabla k domácímu telefonu</t>
  </si>
  <si>
    <t>-1638915035</t>
  </si>
  <si>
    <t>Montáž domovního telefonu komunikačního tabla</t>
  </si>
  <si>
    <t>https://podminky.urs.cz/item/CS_URS_2023_02/742310002</t>
  </si>
  <si>
    <t>38226122</t>
  </si>
  <si>
    <t>zvonkové tablo s elektronickým vrátným 2 tlačítka, rámeček se stříškou</t>
  </si>
  <si>
    <t>-2079231164</t>
  </si>
  <si>
    <t>742310006</t>
  </si>
  <si>
    <t>Montáž domácího nástěnného audio/video telefonu</t>
  </si>
  <si>
    <t>215100849</t>
  </si>
  <si>
    <t>Montáž domovního telefonu nástěnného audio/video telefonu</t>
  </si>
  <si>
    <t>https://podminky.urs.cz/item/CS_URS_2023_02/742310006</t>
  </si>
  <si>
    <t>38226805</t>
  </si>
  <si>
    <t>domovní telefon s ovládáním elektrického zámku</t>
  </si>
  <si>
    <t>-1402991425</t>
  </si>
  <si>
    <t>742320031</t>
  </si>
  <si>
    <t>Montáž napájecího zdroje pro elektrický zámek</t>
  </si>
  <si>
    <t>865523645</t>
  </si>
  <si>
    <t>Montáž elektricky ovládaných zámků ostatní prvky napájecího zdroje</t>
  </si>
  <si>
    <t>https://podminky.urs.cz/item/CS_URS_2023_02/742320031</t>
  </si>
  <si>
    <t>37422110</t>
  </si>
  <si>
    <t>transformátor bezpečnostní 220/240V 12-24V 16VA</t>
  </si>
  <si>
    <t>148613777</t>
  </si>
  <si>
    <t>742320051</t>
  </si>
  <si>
    <t>Montáž dveřního komunikačního tabla</t>
  </si>
  <si>
    <t>1328024560</t>
  </si>
  <si>
    <t>Montáž elektricky ovládaných zámků komunikačního tabla dveřního</t>
  </si>
  <si>
    <t>https://podminky.urs.cz/item/CS_URS_2023_02/742320051</t>
  </si>
  <si>
    <t>38229030</t>
  </si>
  <si>
    <t>zámek elektrický úzký pravý</t>
  </si>
  <si>
    <t>-1504445819</t>
  </si>
  <si>
    <t>742320053</t>
  </si>
  <si>
    <t>Montáž tabulky do venkovního prostředí k tablu se seznamen klapek</t>
  </si>
  <si>
    <t>1423995655</t>
  </si>
  <si>
    <t>Montáž elektricky ovládaných zámků komunikačního tabla tabulky do venkovního prostředí k tablu se seznamen klapek</t>
  </si>
  <si>
    <t>https://podminky.urs.cz/item/CS_URS_2023_02/742320053</t>
  </si>
  <si>
    <t>38227040</t>
  </si>
  <si>
    <t>zdroj napájecí domácího telefonu</t>
  </si>
  <si>
    <t>1365521252</t>
  </si>
  <si>
    <t>742360151</t>
  </si>
  <si>
    <t>Montáž tlačítka nouzového volání</t>
  </si>
  <si>
    <t>9325382</t>
  </si>
  <si>
    <t>Montáž systému pacient-sestra signalizačních prvků tlačítka nouzového volání</t>
  </si>
  <si>
    <t>https://podminky.urs.cz/item/CS_URS_2023_02/742360151</t>
  </si>
  <si>
    <t>2+2+2</t>
  </si>
  <si>
    <t>34535107</t>
  </si>
  <si>
    <t>sada pro nouzovou signalizaci s modulem s opticko-akustickým alarmem tlačítko signální tahové resetovací tlačítko transformátor včetně rámečků 230V IP20</t>
  </si>
  <si>
    <t>-292465058</t>
  </si>
  <si>
    <t>RX.SLAB.1</t>
  </si>
  <si>
    <t>Sběrnicová siréna vnitřní - Montáž</t>
  </si>
  <si>
    <t>98702781</t>
  </si>
  <si>
    <t>RX.SLAB.2</t>
  </si>
  <si>
    <t>Sběrnicová siréna vnitřní</t>
  </si>
  <si>
    <t>-686439541</t>
  </si>
  <si>
    <t>RX.SLAB.3</t>
  </si>
  <si>
    <t>Sběrnicový optický indikátor sekce - Montáž</t>
  </si>
  <si>
    <t>727942093</t>
  </si>
  <si>
    <t>RX.SLAB.4</t>
  </si>
  <si>
    <t>Sběrnicový optický indikátor sekce</t>
  </si>
  <si>
    <t>-1067930947</t>
  </si>
  <si>
    <t>RX.SLAB.5</t>
  </si>
  <si>
    <t>Sběrnicové tísňové, nebo ovládací tlačítko</t>
  </si>
  <si>
    <t>2065964653</t>
  </si>
  <si>
    <t>RX.SLAB.6</t>
  </si>
  <si>
    <t>377379780</t>
  </si>
  <si>
    <t>RX.SLAB.7</t>
  </si>
  <si>
    <t>Spínač s táhlem - Krycí rámeček jednonásobný, Bílý Antibakteriální + krabice KU68 - Sběrnicové tísňové, nebo ovládací tlačítko + sběrnicový modul - Montáž</t>
  </si>
  <si>
    <t>-100777544</t>
  </si>
  <si>
    <t>Spínač s táhlem - Krycí rámeček jednonásobný, Bílý Antibakteriální + krabice KU68 - Sběrnicové tísňové, nebo ovládací tlačítko + sběrnicový modul Montáž</t>
  </si>
  <si>
    <t>RX.SLAB.8</t>
  </si>
  <si>
    <t>Spínač s táhlem - Krycí rámeček jednonásobný, Bílý Antibakteriální + krabice KU68 - Sběrnicové tísňové, nebo ovládací tlačítko + sběrnicový modul</t>
  </si>
  <si>
    <t>-729069631</t>
  </si>
  <si>
    <t>RX.SLAB.9</t>
  </si>
  <si>
    <t>Resetovací tlačítko + sběrnicový modul - Montáž</t>
  </si>
  <si>
    <t>-203206288</t>
  </si>
  <si>
    <t>RX.SLAB.10</t>
  </si>
  <si>
    <t>Resetovací tlačítko + sběrnicový modul</t>
  </si>
  <si>
    <t>-19186710</t>
  </si>
  <si>
    <t>RX.SLAB.11</t>
  </si>
  <si>
    <t>-474562219</t>
  </si>
  <si>
    <t>Dodávka a montáž rozvaděče MaR včetně čidel, servopohonů, dálkového ovladače a kabeláže</t>
  </si>
  <si>
    <t>998742202</t>
  </si>
  <si>
    <t>Přesun hmot procentní pro slaboproud v objektech v do 12 m</t>
  </si>
  <si>
    <t>-607647543</t>
  </si>
  <si>
    <t>Přesun hmot pro slaboproud stanovený procentní sazbou (%) z ceny vodorovná dopravní vzdálenost do 50 m v objektech výšky přes 6 do 12 m</t>
  </si>
  <si>
    <t>https://podminky.urs.cz/item/CS_URS_2023_02/998742202</t>
  </si>
  <si>
    <t>HZS2232</t>
  </si>
  <si>
    <t>Hodinová zúčtovací sazba elektrikář odborný</t>
  </si>
  <si>
    <t>645377752</t>
  </si>
  <si>
    <t>Hodinové zúčtovací sazby profesí PSV provádění stavebních instalací elektrikář odborný</t>
  </si>
  <si>
    <t>https://podminky.urs.cz/item/CS_URS_2023_02/HZS2232</t>
  </si>
  <si>
    <t>SO.05 - VZT</t>
  </si>
  <si>
    <t xml:space="preserve">    751 - Vzduchotechnika</t>
  </si>
  <si>
    <t>VRN - Vedlejší rozpočtové náklady</t>
  </si>
  <si>
    <t xml:space="preserve">    VRN1 - Průzkumné, geodetické a projektové práce</t>
  </si>
  <si>
    <t xml:space="preserve">    VRN9 - Ostatní náklady</t>
  </si>
  <si>
    <t>713411111</t>
  </si>
  <si>
    <t>Montáž izolace tepelné potrubí pásy nebo rohožemi bez úpravy staženými drátem 1x</t>
  </si>
  <si>
    <t>1654951195</t>
  </si>
  <si>
    <t>Montáž izolace tepelné potrubí a ohybů pásy nebo rohožemi bez povrchové úpravy (izolační materiál ve specifikaci) ovinutými kolem potrubí a staženými ocelovým drátem potrubí jednovrstvá</t>
  </si>
  <si>
    <t>https://podminky.urs.cz/item/CS_URS_2023_02/713411111</t>
  </si>
  <si>
    <t>631520.R</t>
  </si>
  <si>
    <t>pás tepelně izolační univerzální λ=0,032-0,033 tl 40mm</t>
  </si>
  <si>
    <t>-1206231323</t>
  </si>
  <si>
    <t>3,63636363636364*1,1 'Přepočtené koeficientem množství</t>
  </si>
  <si>
    <t>7135211.RX1</t>
  </si>
  <si>
    <t>Dodávka a montáž izolace tepelné protipožárním obkladem sloupů deskami 1 vrstva 40mm</t>
  </si>
  <si>
    <t>148581576</t>
  </si>
  <si>
    <t>-1444354412</t>
  </si>
  <si>
    <t>751</t>
  </si>
  <si>
    <t>Vzduchotechnika</t>
  </si>
  <si>
    <t>751111131</t>
  </si>
  <si>
    <t>Montáž ventilátoru axiálního nízkotlakého potrubního základního D do 200 mm</t>
  </si>
  <si>
    <t>1687756627</t>
  </si>
  <si>
    <t>Montáž ventilátoru axiálního nízkotlakého potrubního základního, průměru do 200 mm</t>
  </si>
  <si>
    <t>https://podminky.urs.cz/item/CS_URS_2023_02/751111131</t>
  </si>
  <si>
    <t>42914103</t>
  </si>
  <si>
    <t>ventilátor axiální potrubní skříň z plastu průtok 200m3/h IP44 25W D 125mm</t>
  </si>
  <si>
    <t>1519285379</t>
  </si>
  <si>
    <t>42914105</t>
  </si>
  <si>
    <t>ventilátor axiální potrubní skříň z plastu průtok 300m3/h IP44 35W D 150mm</t>
  </si>
  <si>
    <t>679414878</t>
  </si>
  <si>
    <t>751311091</t>
  </si>
  <si>
    <t>Montáž vyústi čtyřhranné do čtyřhranného potrubí do 0,040 m2</t>
  </si>
  <si>
    <t>1958770167</t>
  </si>
  <si>
    <t>Montáž vyústi čtyřhranné do čtyřhranného potrubí, průřezu do 0,040 m2</t>
  </si>
  <si>
    <t>https://podminky.urs.cz/item/CS_URS_2023_02/751311091</t>
  </si>
  <si>
    <t>42972662</t>
  </si>
  <si>
    <t>výustka komfortní jednořadá Al 200x150mm</t>
  </si>
  <si>
    <t>-1128894459</t>
  </si>
  <si>
    <t>751311092</t>
  </si>
  <si>
    <t>Montáž vyústi čtyřhranné do čtyřhranného potrubí přes 0,040 do 0,080 m2</t>
  </si>
  <si>
    <t>-1258711033</t>
  </si>
  <si>
    <t>Montáž vyústi čtyřhranné do čtyřhranného potrubí, průřezu přes 0,040 do 0,080 m2</t>
  </si>
  <si>
    <t>https://podminky.urs.cz/item/CS_URS_2023_02/751311092</t>
  </si>
  <si>
    <t>42972670</t>
  </si>
  <si>
    <t>výustka komfortní jednořadá Al 400x200mm</t>
  </si>
  <si>
    <t>2046770306</t>
  </si>
  <si>
    <t>751322012</t>
  </si>
  <si>
    <t>Montáž talířového ventilu D přes 100 do 200 mm</t>
  </si>
  <si>
    <t>-994381515</t>
  </si>
  <si>
    <t>Montáž talířových ventilů, anemostatů, dýz talířového ventilu, průměru přes 100 do 200 mm</t>
  </si>
  <si>
    <t>https://podminky.urs.cz/item/CS_URS_2023_02/751322012</t>
  </si>
  <si>
    <t>42972202</t>
  </si>
  <si>
    <t>ventil talířový pro přívod a odvod vzduchu plastový D 125mm</t>
  </si>
  <si>
    <t>-146225221</t>
  </si>
  <si>
    <t>42972215</t>
  </si>
  <si>
    <t>ventil talířový pro odvod vzduchu kovový D 160mm</t>
  </si>
  <si>
    <t>1484899565</t>
  </si>
  <si>
    <t>751322111</t>
  </si>
  <si>
    <t>Montáž anemostatu kruhového bez skříně D do 300 mm</t>
  </si>
  <si>
    <t>-2078464803</t>
  </si>
  <si>
    <t>Montáž talířových ventilů, anemostatů, dýz anemostatu kruhového bez skříně, průměru do 300 mm</t>
  </si>
  <si>
    <t>https://podminky.urs.cz/item/CS_URS_2023_02/751322111</t>
  </si>
  <si>
    <t>42972856</t>
  </si>
  <si>
    <t>plenum box pro anemostat přívodní s regulační klapkou a perf.plechem Pz D 150mm</t>
  </si>
  <si>
    <t>1027864222</t>
  </si>
  <si>
    <t>42972217</t>
  </si>
  <si>
    <t>anemostat vířivý pro přívod/odvod vzduchu čtvercový ocelový bílý 400x400mm 16 lamel</t>
  </si>
  <si>
    <t>-1323391531</t>
  </si>
  <si>
    <t>751344112</t>
  </si>
  <si>
    <t>Montáž tlumiče hluku pro kruhové potrubí D přes 100 do 200 mm</t>
  </si>
  <si>
    <t>-379477275</t>
  </si>
  <si>
    <t>Montáž tlumičů hluku pro kruhové potrubí, průměru přes 100 do 200 mm</t>
  </si>
  <si>
    <t>https://podminky.urs.cz/item/CS_URS_2023_02/751344112</t>
  </si>
  <si>
    <t>42976004</t>
  </si>
  <si>
    <t>tlumič hluku kruhový Pz, D 160mm, l=1000mm</t>
  </si>
  <si>
    <t>-1125389315</t>
  </si>
  <si>
    <t>751344114</t>
  </si>
  <si>
    <t>Montáž tlumiče hluku pro kruhové potrubí D přes 300 do 400 mm</t>
  </si>
  <si>
    <t>-175538956</t>
  </si>
  <si>
    <t>Montáž tlumičů hluku pro kruhové potrubí, průměru přes 300 do 400 mm</t>
  </si>
  <si>
    <t>https://podminky.urs.cz/item/CS_URS_2023_02/751344114</t>
  </si>
  <si>
    <t>42976210</t>
  </si>
  <si>
    <t>tlumič hluku kruhový Pz, D 315mm, l=500mm</t>
  </si>
  <si>
    <t>770760300</t>
  </si>
  <si>
    <t>751398051</t>
  </si>
  <si>
    <t>Montáž protidešťové žaluzie nebo žaluziové klapky na čtyřhranné potrubí do 0,150 m2</t>
  </si>
  <si>
    <t>370575622</t>
  </si>
  <si>
    <t>Montáž ostatních zařízení protidešťové žaluzie nebo žaluziové klapky na čtyřhranné potrubí, průřezu do 0,150 m2</t>
  </si>
  <si>
    <t>https://podminky.urs.cz/item/CS_URS_2023_02/751398051</t>
  </si>
  <si>
    <t>42972915</t>
  </si>
  <si>
    <t>žaluzie protidešťová s pevnými lamelami, pozink, pro potrubí 200x200mm</t>
  </si>
  <si>
    <t>1889406843</t>
  </si>
  <si>
    <t>751398102</t>
  </si>
  <si>
    <t>Montáž uzavírací klapky do kruhového potrubí bez příruby D přes 100 do 200 mm</t>
  </si>
  <si>
    <t>836809852</t>
  </si>
  <si>
    <t>Montáž ostatních zařízení uzavírací klapky do kruhového potrubí bez příruby, průměru přes 100 do 200 mm</t>
  </si>
  <si>
    <t>https://podminky.urs.cz/item/CS_URS_2023_02/751398102</t>
  </si>
  <si>
    <t>4298100.R1</t>
  </si>
  <si>
    <t>Kruhová požární klapka  Ø 125 mm</t>
  </si>
  <si>
    <t>-15705322</t>
  </si>
  <si>
    <t>4298100.R2</t>
  </si>
  <si>
    <t>Kruhová požární klapka  Ø 160 mm</t>
  </si>
  <si>
    <t>1132953880</t>
  </si>
  <si>
    <t>4298131.R3</t>
  </si>
  <si>
    <t>Čtyřhranná požární klapka  Ø 200 mm</t>
  </si>
  <si>
    <t>101985501</t>
  </si>
  <si>
    <t>42900070</t>
  </si>
  <si>
    <t>servopohon klapkový IP54 kroutící moment 2Nm</t>
  </si>
  <si>
    <t>-513135609</t>
  </si>
  <si>
    <t>751398104</t>
  </si>
  <si>
    <t>Montáž uzavírací klapky do kruhového potrubí bez příruby D přes 300 do 400 mm</t>
  </si>
  <si>
    <t>-486373348</t>
  </si>
  <si>
    <t>Montáž ostatních zařízení uzavírací klapky do kruhového potrubí bez příruby, průměru přes 300 do 400 mm</t>
  </si>
  <si>
    <t>https://podminky.urs.cz/item/CS_URS_2023_02/751398104</t>
  </si>
  <si>
    <t>4297101.R4</t>
  </si>
  <si>
    <t>Kruhová požární klapka  Ø 315 mm</t>
  </si>
  <si>
    <t>1601885505</t>
  </si>
  <si>
    <t>42900071</t>
  </si>
  <si>
    <t>servopohon klapkový IP54 kroutící moment 4Nm</t>
  </si>
  <si>
    <t>-1979677408</t>
  </si>
  <si>
    <t>751510018</t>
  </si>
  <si>
    <t>Vzduchotechnické potrubí z pozinkovaného plechu čtyřhranné s přírubou průřezu přes 1,13 do 1,54 m2</t>
  </si>
  <si>
    <t>-866493577</t>
  </si>
  <si>
    <t>Vzduchotechnické potrubí z pozinkovaného plechu čtyřhranné s přírubou, průřezu přes 1,13 do 1,54 m2</t>
  </si>
  <si>
    <t>https://podminky.urs.cz/item/CS_URS_2023_02/751510018</t>
  </si>
  <si>
    <t>751510042</t>
  </si>
  <si>
    <t>Vzduchotechnické potrubí z pozinkovaného plechu kruhové spirálně vinutá trouba bez příruby D přes 100 do 200 mm</t>
  </si>
  <si>
    <t>-2014737376</t>
  </si>
  <si>
    <t>Vzduchotechnické potrubí z pozinkovaného plechu kruhové, trouba spirálně vinutá bez příruby, průměru přes 100 do 200 mm</t>
  </si>
  <si>
    <t>https://podminky.urs.cz/item/CS_URS_2023_02/751510042</t>
  </si>
  <si>
    <t>15+24+15+3+3+6+6+3</t>
  </si>
  <si>
    <t>751537032</t>
  </si>
  <si>
    <t>Montáž potrubí ohebného kruhového neizolovaného ze dvou vrstev PVC s polyamidovou nebo poyethylenovou tkaninou D přes 100 do 200 mm</t>
  </si>
  <si>
    <t>1414500773</t>
  </si>
  <si>
    <t>Montáž potrubí ohebného kruhového neizolovaného ze dvou vrstev PVC s polyamidovou nebo polyetylenovou tkaninou, průměru přes 100 do 200 mm</t>
  </si>
  <si>
    <t>https://podminky.urs.cz/item/CS_URS_2023_02/751537032</t>
  </si>
  <si>
    <t>42981837</t>
  </si>
  <si>
    <t>hadice ohebná neizolovaná z 2xPVC vrstvy a PA tkaniny vyztužena drátem, délka 10m D 185mm</t>
  </si>
  <si>
    <t>955378837</t>
  </si>
  <si>
    <t>1*1,2 'Přepočtené koeficientem množství</t>
  </si>
  <si>
    <t>42981836</t>
  </si>
  <si>
    <t>hadice ohebná neizolovaná z 2xPVC vrstvy a PA tkaniny vyztužena drátem, délka 10m D 160mm</t>
  </si>
  <si>
    <t>-1794673170</t>
  </si>
  <si>
    <t>4*1,2 'Přepočtené koeficientem množství</t>
  </si>
  <si>
    <t>42981834</t>
  </si>
  <si>
    <t>hadice ohebná neizolovaná z 2xPVC vrstvy a PA tkaniny vyztužena drátem, délka 10m D 127mm</t>
  </si>
  <si>
    <t>203792802</t>
  </si>
  <si>
    <t>11,6666666666667*1,2 'Přepočtené koeficientem množství</t>
  </si>
  <si>
    <t>751537147</t>
  </si>
  <si>
    <t>Montáž potrubí kruhového ohebného tepelně a zvukově izolovaného Al hadice D přes 150 do 200 mm</t>
  </si>
  <si>
    <t>-10931368</t>
  </si>
  <si>
    <t>Montáž potrubí ohebného kruhového izolovaného minerální vatou Al hadice (izolace tepelná i hluková), průměru přes 150 do 200 mm</t>
  </si>
  <si>
    <t>https://podminky.urs.cz/item/CS_URS_2023_02/751537147</t>
  </si>
  <si>
    <t>42981732</t>
  </si>
  <si>
    <t>hadice ohebná z Al s tepelnou a hlukovou izolací 25mm, délka 10m D 160mm</t>
  </si>
  <si>
    <t>1195282680</t>
  </si>
  <si>
    <t>0,833333333333333*1,2 'Přepočtené koeficientem množství</t>
  </si>
  <si>
    <t>751611122</t>
  </si>
  <si>
    <t>Montáž centrální vzduchotechnické jednotky s rekuperací tepla podstropní s výměnou vzduchu přes 1000 do 4500 m3/h</t>
  </si>
  <si>
    <t>-1681489041</t>
  </si>
  <si>
    <t>Montáž vzduchotechnické jednotky s rekuperací tepla centrální podstropní s výměnou vzduchu přes 1000 do 4500 m3/h</t>
  </si>
  <si>
    <t>https://podminky.urs.cz/item/CS_URS_2023_02/751611122</t>
  </si>
  <si>
    <t>42944037</t>
  </si>
  <si>
    <t>jednotka VZT podstropní s rekuperací tepla s předehřevem a ovládací jednotkou do 2000m3/hod</t>
  </si>
  <si>
    <t>-1189640742</t>
  </si>
  <si>
    <t>751791114</t>
  </si>
  <si>
    <t>Montáž napojovacího měděného potrubí předizolovaného 16 (5/8" x 1,0)</t>
  </si>
  <si>
    <t>34990487</t>
  </si>
  <si>
    <t>Montáž napojovacího potrubí měděného předizolovaného, D mm (" x tl. stěny) 16 (5/8" x 1,0)</t>
  </si>
  <si>
    <t>https://podminky.urs.cz/item/CS_URS_2023_02/751791114</t>
  </si>
  <si>
    <t>42981910</t>
  </si>
  <si>
    <t>trubka předizolovaná Cu 5/8" (16 mm), stěna tl 1,0 mm, izolace 9mm</t>
  </si>
  <si>
    <t>1080741320</t>
  </si>
  <si>
    <t>10*1,03 'Přepočtené koeficientem množství</t>
  </si>
  <si>
    <t>R01.VZT</t>
  </si>
  <si>
    <t>2091786663</t>
  </si>
  <si>
    <t>Dodávka a montáž venkovní kondenzační jednotky k VZT jednotce Qch = 6,5 kW včetně komunikačnohu modulu</t>
  </si>
  <si>
    <t>M001</t>
  </si>
  <si>
    <t>montážní, závěsový, těsnící, spojovací a zdvihací materiál</t>
  </si>
  <si>
    <t>187314036</t>
  </si>
  <si>
    <t>K004</t>
  </si>
  <si>
    <t>regulování, protokol o zkouškách</t>
  </si>
  <si>
    <t>796873685</t>
  </si>
  <si>
    <t>998751201</t>
  </si>
  <si>
    <t>Přesun hmot procentní pro vzduchotechniku v objektech výšky do 12 m</t>
  </si>
  <si>
    <t>-427761809</t>
  </si>
  <si>
    <t>Přesun hmot pro vzduchotechniku stanovený procentní sazbou (%) z ceny vodorovná dopravní vzdálenost do 50 m v objektech výšky do 12 m</t>
  </si>
  <si>
    <t>https://podminky.urs.cz/item/CS_URS_2023_02/998751201</t>
  </si>
  <si>
    <t>Vedlejší rozpočtové náklady</t>
  </si>
  <si>
    <t>VRN1</t>
  </si>
  <si>
    <t>Průzkumné, geodetické a projektové práce</t>
  </si>
  <si>
    <t>011434000</t>
  </si>
  <si>
    <t>Měření (monitoring) hlukové hladiny</t>
  </si>
  <si>
    <t>1024</t>
  </si>
  <si>
    <t>-1110171938</t>
  </si>
  <si>
    <t>https://podminky.urs.cz/item/CS_URS_2023_01/011434000</t>
  </si>
  <si>
    <t>VRN9</t>
  </si>
  <si>
    <t>Ostatní náklady</t>
  </si>
  <si>
    <t>092103001</t>
  </si>
  <si>
    <t>Náklady na zkušební provoz</t>
  </si>
  <si>
    <t>1852084770</t>
  </si>
  <si>
    <t>https://podminky.urs.cz/item/CS_URS_2023_01/092103001</t>
  </si>
  <si>
    <t>092203000</t>
  </si>
  <si>
    <t>Náklady na zaškolení</t>
  </si>
  <si>
    <t>-1640086839</t>
  </si>
  <si>
    <t>https://podminky.urs.cz/item/CS_URS_2023_01/092203000</t>
  </si>
  <si>
    <t>SO.06 - VRN</t>
  </si>
  <si>
    <t xml:space="preserve">    VRN3 - Zařízení staveniště</t>
  </si>
  <si>
    <t xml:space="preserve">    VRN7 - Provozní vlivy</t>
  </si>
  <si>
    <t>013254000</t>
  </si>
  <si>
    <t>Dokumentace skutečného provedení stavby</t>
  </si>
  <si>
    <t>2066966226</t>
  </si>
  <si>
    <t>https://podminky.urs.cz/item/CS_URS_2023_01/013254000</t>
  </si>
  <si>
    <t>VRN3</t>
  </si>
  <si>
    <t>Zařízení staveniště</t>
  </si>
  <si>
    <t>030001000</t>
  </si>
  <si>
    <t>208374851</t>
  </si>
  <si>
    <t>https://podminky.urs.cz/item/CS_URS_2023_01/030001000</t>
  </si>
  <si>
    <t>VRN7</t>
  </si>
  <si>
    <t>Provozní vlivy</t>
  </si>
  <si>
    <t>071103000</t>
  </si>
  <si>
    <t>Provoz investora</t>
  </si>
  <si>
    <t>2140187312</t>
  </si>
  <si>
    <t>https://podminky.urs.cz/item/CS_URS_2023_01/071103000</t>
  </si>
  <si>
    <t>2145295274</t>
  </si>
  <si>
    <t>Náklady na zaškolení - FVE + VZT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</si>
  <si>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</si>
  <si>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</si>
  <si>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</si>
  <si>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</si>
  <si>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</si>
  <si>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</si>
  <si>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</si>
  <si>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</si>
  <si>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</si>
  <si>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</si>
  <si>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</si>
  <si>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</si>
  <si>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</si>
  <si>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</si>
  <si>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</si>
  <si>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</si>
  <si>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</si>
  <si>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</si>
  <si>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</si>
  <si>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</si>
  <si>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</si>
  <si>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</si>
  <si>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</si>
  <si>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</si>
  <si>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</si>
  <si>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</si>
  <si>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</si>
  <si>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</si>
  <si>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</si>
  <si>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</si>
  <si>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</si>
  <si>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</si>
  <si>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</si>
  <si>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</si>
  <si>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</si>
  <si>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</si>
  <si>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</si>
  <si>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</si>
  <si>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</si>
  <si>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</si>
  <si>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</si>
  <si>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</si>
  <si>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</si>
  <si>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</si>
  <si>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</si>
  <si>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</si>
  <si>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</si>
  <si>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</si>
  <si>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</si>
  <si>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</si>
  <si>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</si>
  <si>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</si>
  <si>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</si>
  <si>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</si>
  <si>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</si>
  <si>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</si>
  <si>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</si>
  <si>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</si>
  <si>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</si>
  <si>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</si>
  <si>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</si>
  <si>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</si>
  <si>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</si>
  <si>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</si>
  <si>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</si>
  <si>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</si>
  <si>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</si>
  <si>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</si>
  <si>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</si>
  <si>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</si>
  <si>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</si>
  <si>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</si>
  <si>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</si>
  <si>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</si>
  <si>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</si>
  <si>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</si>
  <si>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</si>
  <si>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</si>
  <si>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</si>
  <si>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</si>
  <si>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</si>
  <si>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</si>
  <si>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</si>
  <si>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</si>
  <si>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</si>
  <si>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</si>
  <si>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</si>
  <si>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</si>
  <si>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</si>
  <si>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</si>
  <si>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</si>
  <si>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</si>
  <si>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</si>
  <si>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</si>
  <si>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</si>
  <si>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</si>
  <si>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</si>
  <si>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</si>
  <si>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</si>
  <si>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</si>
  <si>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</si>
  <si>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</si>
  <si>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</si>
  <si>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</si>
  <si>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</si>
  <si>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</si>
  <si>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</si>
  <si>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</si>
  <si>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</si>
  <si>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</si>
  <si>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</si>
  <si>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</si>
  <si>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</si>
  <si>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</si>
  <si>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</si>
  <si>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</si>
  <si>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</si>
  <si>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</si>
  <si>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</si>
  <si>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</si>
  <si>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</si>
  <si>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</si>
  <si>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</si>
  <si>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</si>
  <si>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</si>
  <si>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</si>
  <si>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</si>
  <si>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</si>
  <si>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</si>
  <si>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</si>
  <si>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</si>
  <si>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</si>
  <si>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</si>
  <si>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</si>
  <si>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</si>
  <si>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</si>
  <si>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</si>
  <si>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</si>
  <si>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</si>
  <si>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</si>
  <si>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</si>
  <si>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</si>
  <si>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</si>
  <si>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</si>
  <si>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</si>
  <si>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</si>
  <si>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</si>
  <si>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</si>
  <si>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</si>
  <si>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</si>
  <si>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</si>
  <si>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</si>
  <si>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</si>
  <si>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</si>
  <si>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</si>
  <si>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</si>
  <si>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</si>
  <si>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</si>
  <si>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</si>
  <si>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</si>
  <si>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</si>
  <si>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</si>
  <si>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</si>
  <si>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</si>
  <si>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</si>
  <si>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</si>
  <si>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</si>
  <si>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</si>
  <si>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</si>
  <si>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</si>
  <si>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</si>
  <si>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</si>
  <si>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</si>
  <si>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</si>
  <si>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</si>
  <si>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</si>
  <si>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</si>
  <si>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</si>
  <si>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</si>
  <si>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</si>
  <si>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</si>
  <si>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</si>
  <si>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</si>
  <si>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</si>
  <si>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</si>
  <si>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7417110.R1</t>
  </si>
  <si>
    <t>Montáž nosné konstrukce fotovoltaických panelů na ploché střeše přes krytinu do nosné konstrukce</t>
  </si>
  <si>
    <t>Montáž nosné konstrukce fotovoltaických panelů umístěné na ploché střeše kotvené přes střešní krytinu do nosné konstrukce</t>
  </si>
  <si>
    <t xml:space="preserve">konstrukce nosná háková pro fotovoltaický panel na ploché střechy  </t>
  </si>
  <si>
    <t>424124.R1</t>
  </si>
  <si>
    <t>Montáž fotovoltaických panelů dle PD</t>
  </si>
  <si>
    <t>7417212.R2</t>
  </si>
  <si>
    <t xml:space="preserve"> </t>
  </si>
  <si>
    <t>35001016.R2</t>
  </si>
  <si>
    <t>panel fotovoltaický  dle PD</t>
  </si>
  <si>
    <t>35671132.R2.1</t>
  </si>
  <si>
    <t>měnič/nabíječ dle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</si>
</sst>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A7DC6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5" borderId="22" xfId="0" applyFont="1" applyFill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2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0" fontId="39" fillId="5" borderId="22" xfId="0" applyFont="1" applyFill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23" fillId="6" borderId="22" xfId="0" applyFont="1" applyFill="1" applyBorder="1" applyAlignment="1" applyProtection="1">
      <alignment horizontal="center" vertical="center"/>
      <protection locked="0"/>
    </xf>
    <xf numFmtId="0" fontId="39" fillId="6" borderId="22" xfId="0" applyFont="1" applyFill="1" applyBorder="1" applyAlignment="1" applyProtection="1">
      <alignment horizontal="center" vertical="center"/>
      <protection locked="0"/>
    </xf>
    <xf numFmtId="0" fontId="39" fillId="7" borderId="22" xfId="0" applyFont="1" applyFill="1" applyBorder="1" applyAlignment="1" applyProtection="1">
      <alignment horizontal="center" vertical="center"/>
      <protection locked="0"/>
    </xf>
    <xf numFmtId="49" fontId="39" fillId="7" borderId="22" xfId="0" applyNumberFormat="1" applyFont="1" applyFill="1" applyBorder="1" applyAlignment="1" applyProtection="1">
      <alignment horizontal="left" vertical="center" wrapText="1"/>
      <protection locked="0"/>
    </xf>
    <xf numFmtId="0" fontId="39" fillId="7" borderId="22" xfId="0" applyFont="1" applyFill="1" applyBorder="1" applyAlignment="1" applyProtection="1">
      <alignment horizontal="left" vertical="center" wrapText="1"/>
      <protection locked="0"/>
    </xf>
    <xf numFmtId="0" fontId="39" fillId="7" borderId="22" xfId="0" applyFont="1" applyFill="1" applyBorder="1" applyAlignment="1" applyProtection="1">
      <alignment horizontal="center" vertical="center" wrapText="1"/>
      <protection locked="0"/>
    </xf>
    <xf numFmtId="167" fontId="39" fillId="7" borderId="22" xfId="0" applyNumberFormat="1" applyFont="1" applyFill="1" applyBorder="1" applyAlignment="1" applyProtection="1">
      <alignment vertical="center"/>
      <protection locked="0"/>
    </xf>
    <xf numFmtId="4" fontId="39" fillId="7" borderId="22" xfId="0" applyNumberFormat="1" applyFont="1" applyFill="1" applyBorder="1" applyAlignment="1" applyProtection="1">
      <alignment vertical="center"/>
      <protection locked="0"/>
    </xf>
    <xf numFmtId="0" fontId="23" fillId="7" borderId="22" xfId="0" applyFont="1" applyFill="1" applyBorder="1" applyAlignment="1" applyProtection="1">
      <alignment horizontal="center" vertical="center"/>
      <protection locked="0"/>
    </xf>
    <xf numFmtId="49" fontId="23" fillId="7" borderId="22" xfId="0" applyNumberFormat="1" applyFont="1" applyFill="1" applyBorder="1" applyAlignment="1" applyProtection="1">
      <alignment horizontal="left" vertical="center" wrapText="1"/>
      <protection locked="0"/>
    </xf>
    <xf numFmtId="0" fontId="23" fillId="7" borderId="22" xfId="0" applyFont="1" applyFill="1" applyBorder="1" applyAlignment="1" applyProtection="1">
      <alignment horizontal="left" vertical="center" wrapText="1"/>
      <protection locked="0"/>
    </xf>
    <xf numFmtId="0" fontId="23" fillId="7" borderId="22" xfId="0" applyFont="1" applyFill="1" applyBorder="1" applyAlignment="1" applyProtection="1">
      <alignment horizontal="center" vertical="center" wrapText="1"/>
      <protection locked="0"/>
    </xf>
    <xf numFmtId="167" fontId="23" fillId="7" borderId="22" xfId="0" applyNumberFormat="1" applyFont="1" applyFill="1" applyBorder="1" applyAlignment="1" applyProtection="1">
      <alignment vertical="center"/>
      <protection locked="0"/>
    </xf>
    <xf numFmtId="4" fontId="23" fillId="7" borderId="22" xfId="0" applyNumberFormat="1" applyFont="1" applyFill="1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5" fillId="8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23" fillId="9" borderId="22" xfId="0" applyFont="1" applyFill="1" applyBorder="1" applyAlignment="1" applyProtection="1">
      <alignment horizontal="center" vertical="center"/>
      <protection locked="0"/>
    </xf>
    <xf numFmtId="49" fontId="23" fillId="9" borderId="22" xfId="0" applyNumberFormat="1" applyFont="1" applyFill="1" applyBorder="1" applyAlignment="1" applyProtection="1">
      <alignment horizontal="left" vertical="center" wrapText="1"/>
      <protection locked="0"/>
    </xf>
    <xf numFmtId="0" fontId="23" fillId="9" borderId="22" xfId="0" applyFont="1" applyFill="1" applyBorder="1" applyAlignment="1" applyProtection="1">
      <alignment horizontal="left" vertical="center" wrapText="1"/>
      <protection locked="0"/>
    </xf>
    <xf numFmtId="0" fontId="23" fillId="9" borderId="22" xfId="0" applyFont="1" applyFill="1" applyBorder="1" applyAlignment="1" applyProtection="1">
      <alignment horizontal="center" vertical="center" wrapText="1"/>
      <protection locked="0"/>
    </xf>
    <xf numFmtId="167" fontId="23" fillId="9" borderId="22" xfId="0" applyNumberFormat="1" applyFont="1" applyFill="1" applyBorder="1" applyAlignment="1" applyProtection="1">
      <alignment vertical="center"/>
      <protection locked="0"/>
    </xf>
    <xf numFmtId="4" fontId="23" fillId="9" borderId="22" xfId="0" applyNumberFormat="1" applyFont="1" applyFill="1" applyBorder="1" applyAlignment="1" applyProtection="1">
      <alignment vertical="center"/>
      <protection locked="0"/>
    </xf>
    <xf numFmtId="0" fontId="0" fillId="9" borderId="0" xfId="0" applyFill="1" applyAlignment="1">
      <alignment vertical="center"/>
    </xf>
    <xf numFmtId="0" fontId="35" fillId="9" borderId="0" xfId="0" applyFont="1" applyFill="1" applyAlignment="1">
      <alignment horizontal="left" vertical="center"/>
    </xf>
    <xf numFmtId="0" fontId="36" fillId="9" borderId="0" xfId="0" applyFont="1" applyFill="1" applyAlignment="1">
      <alignment horizontal="left" vertical="center" wrapText="1"/>
    </xf>
    <xf numFmtId="0" fontId="0" fillId="9" borderId="0" xfId="0" applyFill="1" applyAlignment="1" applyProtection="1">
      <alignment vertical="center"/>
      <protection locked="0"/>
    </xf>
    <xf numFmtId="0" fontId="37" fillId="9" borderId="0" xfId="0" applyFont="1" applyFill="1" applyAlignment="1">
      <alignment horizontal="left" vertical="center"/>
    </xf>
    <xf numFmtId="0" fontId="38" fillId="9" borderId="0" xfId="20" applyFont="1" applyFill="1" applyAlignment="1">
      <alignment vertical="center" wrapText="1"/>
    </xf>
    <xf numFmtId="0" fontId="39" fillId="9" borderId="22" xfId="0" applyFont="1" applyFill="1" applyBorder="1" applyAlignment="1" applyProtection="1">
      <alignment horizontal="center" vertical="center"/>
      <protection locked="0"/>
    </xf>
    <xf numFmtId="49" fontId="39" fillId="9" borderId="22" xfId="0" applyNumberFormat="1" applyFont="1" applyFill="1" applyBorder="1" applyAlignment="1" applyProtection="1">
      <alignment horizontal="left" vertical="center" wrapText="1"/>
      <protection locked="0"/>
    </xf>
    <xf numFmtId="0" fontId="39" fillId="9" borderId="22" xfId="0" applyFont="1" applyFill="1" applyBorder="1" applyAlignment="1" applyProtection="1">
      <alignment horizontal="left" vertical="center" wrapText="1"/>
      <protection locked="0"/>
    </xf>
    <xf numFmtId="0" fontId="39" fillId="9" borderId="22" xfId="0" applyFont="1" applyFill="1" applyBorder="1" applyAlignment="1" applyProtection="1">
      <alignment horizontal="center" vertical="center" wrapText="1"/>
      <protection locked="0"/>
    </xf>
    <xf numFmtId="167" fontId="39" fillId="9" borderId="22" xfId="0" applyNumberFormat="1" applyFont="1" applyFill="1" applyBorder="1" applyAlignment="1" applyProtection="1">
      <alignment vertical="center"/>
      <protection locked="0"/>
    </xf>
    <xf numFmtId="4" fontId="39" fillId="9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11101" TargetMode="External" /><Relationship Id="rId2" Type="http://schemas.openxmlformats.org/officeDocument/2006/relationships/hyperlink" Target="https://podminky.urs.cz/item/CS_URS_2023_02/121112003" TargetMode="External" /><Relationship Id="rId3" Type="http://schemas.openxmlformats.org/officeDocument/2006/relationships/hyperlink" Target="https://podminky.urs.cz/item/CS_URS_2023_02/122211101" TargetMode="External" /><Relationship Id="rId4" Type="http://schemas.openxmlformats.org/officeDocument/2006/relationships/hyperlink" Target="https://podminky.urs.cz/item/CS_URS_2023_02/131213701" TargetMode="External" /><Relationship Id="rId5" Type="http://schemas.openxmlformats.org/officeDocument/2006/relationships/hyperlink" Target="https://podminky.urs.cz/item/CS_URS_2023_02/139711111" TargetMode="External" /><Relationship Id="rId6" Type="http://schemas.openxmlformats.org/officeDocument/2006/relationships/hyperlink" Target="https://podminky.urs.cz/item/CS_URS_2023_02/161111502" TargetMode="External" /><Relationship Id="rId7" Type="http://schemas.openxmlformats.org/officeDocument/2006/relationships/hyperlink" Target="https://podminky.urs.cz/item/CS_URS_2023_02/162211311" TargetMode="External" /><Relationship Id="rId8" Type="http://schemas.openxmlformats.org/officeDocument/2006/relationships/hyperlink" Target="https://podminky.urs.cz/item/CS_URS_2023_02/162751117" TargetMode="External" /><Relationship Id="rId9" Type="http://schemas.openxmlformats.org/officeDocument/2006/relationships/hyperlink" Target="https://podminky.urs.cz/item/CS_URS_2023_02/162751119" TargetMode="External" /><Relationship Id="rId10" Type="http://schemas.openxmlformats.org/officeDocument/2006/relationships/hyperlink" Target="https://podminky.urs.cz/item/CS_URS_2023_02/167111101" TargetMode="External" /><Relationship Id="rId11" Type="http://schemas.openxmlformats.org/officeDocument/2006/relationships/hyperlink" Target="https://podminky.urs.cz/item/CS_URS_2023_02/171201221" TargetMode="External" /><Relationship Id="rId12" Type="http://schemas.openxmlformats.org/officeDocument/2006/relationships/hyperlink" Target="https://podminky.urs.cz/item/CS_URS_2023_02/171251201" TargetMode="External" /><Relationship Id="rId13" Type="http://schemas.openxmlformats.org/officeDocument/2006/relationships/hyperlink" Target="https://podminky.urs.cz/item/CS_URS_2023_02/174111101" TargetMode="External" /><Relationship Id="rId14" Type="http://schemas.openxmlformats.org/officeDocument/2006/relationships/hyperlink" Target="https://podminky.urs.cz/item/CS_URS_2023_02/174111109" TargetMode="External" /><Relationship Id="rId15" Type="http://schemas.openxmlformats.org/officeDocument/2006/relationships/hyperlink" Target="https://podminky.urs.cz/item/CS_URS_2023_02/175111101" TargetMode="External" /><Relationship Id="rId16" Type="http://schemas.openxmlformats.org/officeDocument/2006/relationships/hyperlink" Target="https://podminky.urs.cz/item/CS_URS_2023_02/273322511" TargetMode="External" /><Relationship Id="rId17" Type="http://schemas.openxmlformats.org/officeDocument/2006/relationships/hyperlink" Target="https://podminky.urs.cz/item/CS_URS_2023_02/273361821" TargetMode="External" /><Relationship Id="rId18" Type="http://schemas.openxmlformats.org/officeDocument/2006/relationships/hyperlink" Target="https://podminky.urs.cz/item/CS_URS_2023_02/275313711" TargetMode="External" /><Relationship Id="rId19" Type="http://schemas.openxmlformats.org/officeDocument/2006/relationships/hyperlink" Target="https://podminky.urs.cz/item/CS_URS_2023_02/275351121" TargetMode="External" /><Relationship Id="rId20" Type="http://schemas.openxmlformats.org/officeDocument/2006/relationships/hyperlink" Target="https://podminky.urs.cz/item/CS_URS_2023_02/275351122" TargetMode="External" /><Relationship Id="rId21" Type="http://schemas.openxmlformats.org/officeDocument/2006/relationships/hyperlink" Target="https://podminky.urs.cz/item/CS_URS_2023_02/275361821" TargetMode="External" /><Relationship Id="rId22" Type="http://schemas.openxmlformats.org/officeDocument/2006/relationships/hyperlink" Target="https://podminky.urs.cz/item/CS_URS_2023_02/317234410" TargetMode="External" /><Relationship Id="rId23" Type="http://schemas.openxmlformats.org/officeDocument/2006/relationships/hyperlink" Target="https://podminky.urs.cz/item/CS_URS_2023_02/330321515" TargetMode="External" /><Relationship Id="rId24" Type="http://schemas.openxmlformats.org/officeDocument/2006/relationships/hyperlink" Target="https://podminky.urs.cz/item/CS_URS_2023_02/331351121" TargetMode="External" /><Relationship Id="rId25" Type="http://schemas.openxmlformats.org/officeDocument/2006/relationships/hyperlink" Target="https://podminky.urs.cz/item/CS_URS_2023_02/331351122" TargetMode="External" /><Relationship Id="rId26" Type="http://schemas.openxmlformats.org/officeDocument/2006/relationships/hyperlink" Target="https://podminky.urs.cz/item/CS_URS_2023_02/331351911" TargetMode="External" /><Relationship Id="rId27" Type="http://schemas.openxmlformats.org/officeDocument/2006/relationships/hyperlink" Target="https://podminky.urs.cz/item/CS_URS_2023_02/331361821" TargetMode="External" /><Relationship Id="rId28" Type="http://schemas.openxmlformats.org/officeDocument/2006/relationships/hyperlink" Target="https://podminky.urs.cz/item/CS_URS_2023_02/340239212" TargetMode="External" /><Relationship Id="rId29" Type="http://schemas.openxmlformats.org/officeDocument/2006/relationships/hyperlink" Target="https://podminky.urs.cz/item/CS_URS_2023_02/342244121" TargetMode="External" /><Relationship Id="rId30" Type="http://schemas.openxmlformats.org/officeDocument/2006/relationships/hyperlink" Target="https://podminky.urs.cz/item/CS_URS_2023_02/342291121" TargetMode="External" /><Relationship Id="rId31" Type="http://schemas.openxmlformats.org/officeDocument/2006/relationships/hyperlink" Target="https://podminky.urs.cz/item/CS_URS_2023_02/346244381" TargetMode="External" /><Relationship Id="rId32" Type="http://schemas.openxmlformats.org/officeDocument/2006/relationships/hyperlink" Target="https://podminky.urs.cz/item/CS_URS_2023_02/349231821" TargetMode="External" /><Relationship Id="rId33" Type="http://schemas.openxmlformats.org/officeDocument/2006/relationships/hyperlink" Target="https://podminky.urs.cz/item/CS_URS_2023_02/564750001" TargetMode="External" /><Relationship Id="rId34" Type="http://schemas.openxmlformats.org/officeDocument/2006/relationships/hyperlink" Target="https://podminky.urs.cz/item/CS_URS_2023_02/564770101" TargetMode="External" /><Relationship Id="rId35" Type="http://schemas.openxmlformats.org/officeDocument/2006/relationships/hyperlink" Target="https://podminky.urs.cz/item/CS_URS_2023_02/596211110" TargetMode="External" /><Relationship Id="rId36" Type="http://schemas.openxmlformats.org/officeDocument/2006/relationships/hyperlink" Target="https://podminky.urs.cz/item/CS_URS_2023_02/611315112" TargetMode="External" /><Relationship Id="rId37" Type="http://schemas.openxmlformats.org/officeDocument/2006/relationships/hyperlink" Target="https://podminky.urs.cz/item/CS_URS_2023_02/611315122" TargetMode="External" /><Relationship Id="rId38" Type="http://schemas.openxmlformats.org/officeDocument/2006/relationships/hyperlink" Target="https://podminky.urs.cz/item/CS_URS_2023_02/612131101" TargetMode="External" /><Relationship Id="rId39" Type="http://schemas.openxmlformats.org/officeDocument/2006/relationships/hyperlink" Target="https://podminky.urs.cz/item/CS_URS_2023_02/612131121" TargetMode="External" /><Relationship Id="rId40" Type="http://schemas.openxmlformats.org/officeDocument/2006/relationships/hyperlink" Target="https://podminky.urs.cz/item/CS_URS_2023_02/612142001" TargetMode="External" /><Relationship Id="rId41" Type="http://schemas.openxmlformats.org/officeDocument/2006/relationships/hyperlink" Target="https://podminky.urs.cz/item/CS_URS_2023_02/612315112" TargetMode="External" /><Relationship Id="rId42" Type="http://schemas.openxmlformats.org/officeDocument/2006/relationships/hyperlink" Target="https://podminky.urs.cz/item/CS_URS_2023_02/612321141" TargetMode="External" /><Relationship Id="rId43" Type="http://schemas.openxmlformats.org/officeDocument/2006/relationships/hyperlink" Target="https://podminky.urs.cz/item/CS_URS_2023_02/612321191" TargetMode="External" /><Relationship Id="rId44" Type="http://schemas.openxmlformats.org/officeDocument/2006/relationships/hyperlink" Target="https://podminky.urs.cz/item/CS_URS_2023_02/612325302" TargetMode="External" /><Relationship Id="rId45" Type="http://schemas.openxmlformats.org/officeDocument/2006/relationships/hyperlink" Target="https://podminky.urs.cz/item/CS_URS_2023_02/612325419" TargetMode="External" /><Relationship Id="rId46" Type="http://schemas.openxmlformats.org/officeDocument/2006/relationships/hyperlink" Target="https://podminky.urs.cz/item/CS_URS_2023_02/619995001" TargetMode="External" /><Relationship Id="rId47" Type="http://schemas.openxmlformats.org/officeDocument/2006/relationships/hyperlink" Target="https://podminky.urs.cz/item/CS_URS_2023_02/622212001" TargetMode="External" /><Relationship Id="rId48" Type="http://schemas.openxmlformats.org/officeDocument/2006/relationships/hyperlink" Target="https://podminky.urs.cz/item/CS_URS_2023_02/631311234" TargetMode="External" /><Relationship Id="rId49" Type="http://schemas.openxmlformats.org/officeDocument/2006/relationships/hyperlink" Target="https://podminky.urs.cz/item/CS_URS_2023_02/631312141" TargetMode="External" /><Relationship Id="rId50" Type="http://schemas.openxmlformats.org/officeDocument/2006/relationships/hyperlink" Target="https://podminky.urs.cz/item/CS_URS_2023_02/631319013" TargetMode="External" /><Relationship Id="rId51" Type="http://schemas.openxmlformats.org/officeDocument/2006/relationships/hyperlink" Target="https://podminky.urs.cz/item/CS_URS_2023_02/631319175" TargetMode="External" /><Relationship Id="rId52" Type="http://schemas.openxmlformats.org/officeDocument/2006/relationships/hyperlink" Target="https://podminky.urs.cz/item/CS_URS_2023_02/631319185" TargetMode="External" /><Relationship Id="rId53" Type="http://schemas.openxmlformats.org/officeDocument/2006/relationships/hyperlink" Target="https://podminky.urs.cz/item/CS_URS_2023_02/631319197" TargetMode="External" /><Relationship Id="rId54" Type="http://schemas.openxmlformats.org/officeDocument/2006/relationships/hyperlink" Target="https://podminky.urs.cz/item/CS_URS_2023_02/631351101" TargetMode="External" /><Relationship Id="rId55" Type="http://schemas.openxmlformats.org/officeDocument/2006/relationships/hyperlink" Target="https://podminky.urs.cz/item/CS_URS_2023_02/631351102" TargetMode="External" /><Relationship Id="rId56" Type="http://schemas.openxmlformats.org/officeDocument/2006/relationships/hyperlink" Target="https://podminky.urs.cz/item/CS_URS_2023_02/631361821" TargetMode="External" /><Relationship Id="rId57" Type="http://schemas.openxmlformats.org/officeDocument/2006/relationships/hyperlink" Target="https://podminky.urs.cz/item/CS_URS_2023_02/632451254" TargetMode="External" /><Relationship Id="rId58" Type="http://schemas.openxmlformats.org/officeDocument/2006/relationships/hyperlink" Target="https://podminky.urs.cz/item/CS_URS_2023_02/632451293" TargetMode="External" /><Relationship Id="rId59" Type="http://schemas.openxmlformats.org/officeDocument/2006/relationships/hyperlink" Target="https://podminky.urs.cz/item/CS_URS_2023_02/635111421" TargetMode="External" /><Relationship Id="rId60" Type="http://schemas.openxmlformats.org/officeDocument/2006/relationships/hyperlink" Target="https://podminky.urs.cz/item/CS_URS_2023_02/642942111" TargetMode="External" /><Relationship Id="rId61" Type="http://schemas.openxmlformats.org/officeDocument/2006/relationships/hyperlink" Target="https://podminky.urs.cz/item/CS_URS_2023_02/642945111" TargetMode="External" /><Relationship Id="rId62" Type="http://schemas.openxmlformats.org/officeDocument/2006/relationships/hyperlink" Target="https://podminky.urs.cz/item/CS_URS_2023_02/899722114" TargetMode="External" /><Relationship Id="rId63" Type="http://schemas.openxmlformats.org/officeDocument/2006/relationships/hyperlink" Target="https://podminky.urs.cz/item/CS_URS_2023_02/916231213" TargetMode="External" /><Relationship Id="rId64" Type="http://schemas.openxmlformats.org/officeDocument/2006/relationships/hyperlink" Target="https://podminky.urs.cz/item/CS_URS_2023_02/936124113" TargetMode="External" /><Relationship Id="rId65" Type="http://schemas.openxmlformats.org/officeDocument/2006/relationships/hyperlink" Target="https://podminky.urs.cz/item/CS_URS_2023_02/949101112" TargetMode="External" /><Relationship Id="rId66" Type="http://schemas.openxmlformats.org/officeDocument/2006/relationships/hyperlink" Target="https://podminky.urs.cz/item/CS_URS_2023_02/952901111" TargetMode="External" /><Relationship Id="rId67" Type="http://schemas.openxmlformats.org/officeDocument/2006/relationships/hyperlink" Target="https://podminky.urs.cz/item/CS_URS_2023_02/953171022" TargetMode="External" /><Relationship Id="rId68" Type="http://schemas.openxmlformats.org/officeDocument/2006/relationships/hyperlink" Target="https://podminky.urs.cz/item/CS_URS_2023_02/953943211" TargetMode="External" /><Relationship Id="rId69" Type="http://schemas.openxmlformats.org/officeDocument/2006/relationships/hyperlink" Target="https://podminky.urs.cz/item/CS_URS_2023_02/953993326" TargetMode="External" /><Relationship Id="rId70" Type="http://schemas.openxmlformats.org/officeDocument/2006/relationships/hyperlink" Target="https://podminky.urs.cz/item/CS_URS_2023_02/962031136" TargetMode="External" /><Relationship Id="rId71" Type="http://schemas.openxmlformats.org/officeDocument/2006/relationships/hyperlink" Target="https://podminky.urs.cz/item/CS_URS_2023_02/962032231" TargetMode="External" /><Relationship Id="rId72" Type="http://schemas.openxmlformats.org/officeDocument/2006/relationships/hyperlink" Target="https://podminky.urs.cz/item/CS_URS_2023_02/965042141" TargetMode="External" /><Relationship Id="rId73" Type="http://schemas.openxmlformats.org/officeDocument/2006/relationships/hyperlink" Target="https://podminky.urs.cz/item/CS_URS_2023_02/965046111" TargetMode="External" /><Relationship Id="rId74" Type="http://schemas.openxmlformats.org/officeDocument/2006/relationships/hyperlink" Target="https://podminky.urs.cz/item/CS_URS_2023_02/965046119" TargetMode="External" /><Relationship Id="rId75" Type="http://schemas.openxmlformats.org/officeDocument/2006/relationships/hyperlink" Target="https://podminky.urs.cz/item/CS_URS_2023_02/965049111" TargetMode="External" /><Relationship Id="rId76" Type="http://schemas.openxmlformats.org/officeDocument/2006/relationships/hyperlink" Target="https://podminky.urs.cz/item/CS_URS_2023_02/965082923" TargetMode="External" /><Relationship Id="rId77" Type="http://schemas.openxmlformats.org/officeDocument/2006/relationships/hyperlink" Target="https://podminky.urs.cz/item/CS_URS_2023_02/965082941" TargetMode="External" /><Relationship Id="rId78" Type="http://schemas.openxmlformats.org/officeDocument/2006/relationships/hyperlink" Target="https://podminky.urs.cz/item/CS_URS_2023_02/967031132" TargetMode="External" /><Relationship Id="rId79" Type="http://schemas.openxmlformats.org/officeDocument/2006/relationships/hyperlink" Target="https://podminky.urs.cz/item/CS_URS_2023_02/968062356" TargetMode="External" /><Relationship Id="rId80" Type="http://schemas.openxmlformats.org/officeDocument/2006/relationships/hyperlink" Target="https://podminky.urs.cz/item/CS_URS_2023_02/968062455" TargetMode="External" /><Relationship Id="rId81" Type="http://schemas.openxmlformats.org/officeDocument/2006/relationships/hyperlink" Target="https://podminky.urs.cz/item/CS_URS_2023_02/968062456" TargetMode="External" /><Relationship Id="rId82" Type="http://schemas.openxmlformats.org/officeDocument/2006/relationships/hyperlink" Target="https://podminky.urs.cz/item/CS_URS_2023_02/971033631" TargetMode="External" /><Relationship Id="rId83" Type="http://schemas.openxmlformats.org/officeDocument/2006/relationships/hyperlink" Target="https://podminky.urs.cz/item/CS_URS_2023_02/971033641" TargetMode="External" /><Relationship Id="rId84" Type="http://schemas.openxmlformats.org/officeDocument/2006/relationships/hyperlink" Target="https://podminky.urs.cz/item/CS_URS_2023_02/971033681" TargetMode="External" /><Relationship Id="rId85" Type="http://schemas.openxmlformats.org/officeDocument/2006/relationships/hyperlink" Target="https://podminky.urs.cz/item/CS_URS_2023_02/973031151" TargetMode="External" /><Relationship Id="rId86" Type="http://schemas.openxmlformats.org/officeDocument/2006/relationships/hyperlink" Target="https://podminky.urs.cz/item/CS_URS_2023_02/973031325" TargetMode="External" /><Relationship Id="rId87" Type="http://schemas.openxmlformats.org/officeDocument/2006/relationships/hyperlink" Target="https://podminky.urs.cz/item/CS_URS_2023_02/974031666" TargetMode="External" /><Relationship Id="rId88" Type="http://schemas.openxmlformats.org/officeDocument/2006/relationships/hyperlink" Target="https://podminky.urs.cz/item/CS_URS_2023_02/978013161" TargetMode="External" /><Relationship Id="rId89" Type="http://schemas.openxmlformats.org/officeDocument/2006/relationships/hyperlink" Target="https://podminky.urs.cz/item/CS_URS_2023_02/997013213" TargetMode="External" /><Relationship Id="rId90" Type="http://schemas.openxmlformats.org/officeDocument/2006/relationships/hyperlink" Target="https://podminky.urs.cz/item/CS_URS_2023_02/997013501" TargetMode="External" /><Relationship Id="rId91" Type="http://schemas.openxmlformats.org/officeDocument/2006/relationships/hyperlink" Target="https://podminky.urs.cz/item/CS_URS_2023_02/997013509" TargetMode="External" /><Relationship Id="rId92" Type="http://schemas.openxmlformats.org/officeDocument/2006/relationships/hyperlink" Target="https://podminky.urs.cz/item/CS_URS_2023_02/997013631" TargetMode="External" /><Relationship Id="rId93" Type="http://schemas.openxmlformats.org/officeDocument/2006/relationships/hyperlink" Target="https://podminky.urs.cz/item/CS_URS_2023_02/998018002" TargetMode="External" /><Relationship Id="rId94" Type="http://schemas.openxmlformats.org/officeDocument/2006/relationships/hyperlink" Target="https://podminky.urs.cz/item/CS_URS_2023_02/711111001" TargetMode="External" /><Relationship Id="rId95" Type="http://schemas.openxmlformats.org/officeDocument/2006/relationships/hyperlink" Target="https://podminky.urs.cz/item/CS_URS_2023_02/711131811" TargetMode="External" /><Relationship Id="rId96" Type="http://schemas.openxmlformats.org/officeDocument/2006/relationships/hyperlink" Target="https://podminky.urs.cz/item/CS_URS_2023_02/711141559" TargetMode="External" /><Relationship Id="rId97" Type="http://schemas.openxmlformats.org/officeDocument/2006/relationships/hyperlink" Target="https://podminky.urs.cz/item/CS_URS_2023_02/998711202" TargetMode="External" /><Relationship Id="rId98" Type="http://schemas.openxmlformats.org/officeDocument/2006/relationships/hyperlink" Target="https://podminky.urs.cz/item/CS_URS_2023_02/713121111" TargetMode="External" /><Relationship Id="rId99" Type="http://schemas.openxmlformats.org/officeDocument/2006/relationships/hyperlink" Target="https://podminky.urs.cz/item/CS_URS_2023_02/713191132" TargetMode="External" /><Relationship Id="rId100" Type="http://schemas.openxmlformats.org/officeDocument/2006/relationships/hyperlink" Target="https://podminky.urs.cz/item/CS_URS_2023_02/713411121" TargetMode="External" /><Relationship Id="rId101" Type="http://schemas.openxmlformats.org/officeDocument/2006/relationships/hyperlink" Target="https://podminky.urs.cz/item/CS_URS_2023_02/713421111" TargetMode="External" /><Relationship Id="rId102" Type="http://schemas.openxmlformats.org/officeDocument/2006/relationships/hyperlink" Target="https://podminky.urs.cz/item/CS_URS_2023_02/998713202" TargetMode="External" /><Relationship Id="rId103" Type="http://schemas.openxmlformats.org/officeDocument/2006/relationships/hyperlink" Target="https://podminky.urs.cz/item/CS_URS_2023_02/763111411" TargetMode="External" /><Relationship Id="rId104" Type="http://schemas.openxmlformats.org/officeDocument/2006/relationships/hyperlink" Target="https://podminky.urs.cz/item/CS_URS_2023_02/763111414" TargetMode="External" /><Relationship Id="rId105" Type="http://schemas.openxmlformats.org/officeDocument/2006/relationships/hyperlink" Target="https://podminky.urs.cz/item/CS_URS_2023_02/763111417" TargetMode="External" /><Relationship Id="rId106" Type="http://schemas.openxmlformats.org/officeDocument/2006/relationships/hyperlink" Target="https://podminky.urs.cz/item/CS_URS_2023_02/763111431" TargetMode="External" /><Relationship Id="rId107" Type="http://schemas.openxmlformats.org/officeDocument/2006/relationships/hyperlink" Target="https://podminky.urs.cz/item/CS_URS_2023_02/763111433" TargetMode="External" /><Relationship Id="rId108" Type="http://schemas.openxmlformats.org/officeDocument/2006/relationships/hyperlink" Target="https://podminky.urs.cz/item/CS_URS_2023_02/763111717" TargetMode="External" /><Relationship Id="rId109" Type="http://schemas.openxmlformats.org/officeDocument/2006/relationships/hyperlink" Target="https://podminky.urs.cz/item/CS_URS_2023_02/763111720" TargetMode="External" /><Relationship Id="rId110" Type="http://schemas.openxmlformats.org/officeDocument/2006/relationships/hyperlink" Target="https://podminky.urs.cz/item/CS_URS_2023_02/763111721" TargetMode="External" /><Relationship Id="rId111" Type="http://schemas.openxmlformats.org/officeDocument/2006/relationships/hyperlink" Target="https://podminky.urs.cz/item/CS_URS_2023_02/763113319" TargetMode="External" /><Relationship Id="rId112" Type="http://schemas.openxmlformats.org/officeDocument/2006/relationships/hyperlink" Target="https://podminky.urs.cz/item/CS_URS_2023_02/763121211" TargetMode="External" /><Relationship Id="rId113" Type="http://schemas.openxmlformats.org/officeDocument/2006/relationships/hyperlink" Target="https://podminky.urs.cz/item/CS_URS_2023_02/763121411" TargetMode="External" /><Relationship Id="rId114" Type="http://schemas.openxmlformats.org/officeDocument/2006/relationships/hyperlink" Target="https://podminky.urs.cz/item/CS_URS_2023_02/763121422" TargetMode="External" /><Relationship Id="rId115" Type="http://schemas.openxmlformats.org/officeDocument/2006/relationships/hyperlink" Target="https://podminky.urs.cz/item/CS_URS_2023_02/763121811" TargetMode="External" /><Relationship Id="rId116" Type="http://schemas.openxmlformats.org/officeDocument/2006/relationships/hyperlink" Target="https://podminky.urs.cz/item/CS_URS_2023_02/763131411" TargetMode="External" /><Relationship Id="rId117" Type="http://schemas.openxmlformats.org/officeDocument/2006/relationships/hyperlink" Target="https://podminky.urs.cz/item/CS_URS_2023_02/763131451" TargetMode="External" /><Relationship Id="rId118" Type="http://schemas.openxmlformats.org/officeDocument/2006/relationships/hyperlink" Target="https://podminky.urs.cz/item/CS_URS_2023_02/763131714" TargetMode="External" /><Relationship Id="rId119" Type="http://schemas.openxmlformats.org/officeDocument/2006/relationships/hyperlink" Target="https://podminky.urs.cz/item/CS_URS_2023_02/763131721" TargetMode="External" /><Relationship Id="rId120" Type="http://schemas.openxmlformats.org/officeDocument/2006/relationships/hyperlink" Target="https://podminky.urs.cz/item/CS_URS_2023_02/763131731" TargetMode="External" /><Relationship Id="rId121" Type="http://schemas.openxmlformats.org/officeDocument/2006/relationships/hyperlink" Target="https://podminky.urs.cz/item/CS_URS_2023_02/763131761" TargetMode="External" /><Relationship Id="rId122" Type="http://schemas.openxmlformats.org/officeDocument/2006/relationships/hyperlink" Target="https://podminky.urs.cz/item/CS_URS_2023_02/763131811" TargetMode="External" /><Relationship Id="rId123" Type="http://schemas.openxmlformats.org/officeDocument/2006/relationships/hyperlink" Target="https://podminky.urs.cz/item/CS_URS_2023_02/763135102" TargetMode="External" /><Relationship Id="rId124" Type="http://schemas.openxmlformats.org/officeDocument/2006/relationships/hyperlink" Target="https://podminky.urs.cz/item/CS_URS_2023_02/763171112" TargetMode="External" /><Relationship Id="rId125" Type="http://schemas.openxmlformats.org/officeDocument/2006/relationships/hyperlink" Target="https://podminky.urs.cz/item/CS_URS_2023_02/763171212" TargetMode="External" /><Relationship Id="rId126" Type="http://schemas.openxmlformats.org/officeDocument/2006/relationships/hyperlink" Target="https://podminky.urs.cz/item/CS_URS_2023_02/763171217" TargetMode="External" /><Relationship Id="rId127" Type="http://schemas.openxmlformats.org/officeDocument/2006/relationships/hyperlink" Target="https://podminky.urs.cz/item/CS_URS_2023_02/763171314" TargetMode="External" /><Relationship Id="rId128" Type="http://schemas.openxmlformats.org/officeDocument/2006/relationships/hyperlink" Target="https://podminky.urs.cz/item/CS_URS_2023_02/763173121" TargetMode="External" /><Relationship Id="rId129" Type="http://schemas.openxmlformats.org/officeDocument/2006/relationships/hyperlink" Target="https://podminky.urs.cz/item/CS_URS_2023_02/763173133" TargetMode="External" /><Relationship Id="rId130" Type="http://schemas.openxmlformats.org/officeDocument/2006/relationships/hyperlink" Target="https://podminky.urs.cz/item/CS_URS_2023_02/763181311" TargetMode="External" /><Relationship Id="rId131" Type="http://schemas.openxmlformats.org/officeDocument/2006/relationships/hyperlink" Target="https://podminky.urs.cz/item/CS_URS_2023_02/763231914" TargetMode="External" /><Relationship Id="rId132" Type="http://schemas.openxmlformats.org/officeDocument/2006/relationships/hyperlink" Target="https://podminky.urs.cz/item/CS_URS_2023_02/763411111" TargetMode="External" /><Relationship Id="rId133" Type="http://schemas.openxmlformats.org/officeDocument/2006/relationships/hyperlink" Target="https://podminky.urs.cz/item/CS_URS_2023_02/763411121" TargetMode="External" /><Relationship Id="rId134" Type="http://schemas.openxmlformats.org/officeDocument/2006/relationships/hyperlink" Target="https://podminky.urs.cz/item/CS_URS_2023_02/998763201" TargetMode="External" /><Relationship Id="rId135" Type="http://schemas.openxmlformats.org/officeDocument/2006/relationships/hyperlink" Target="https://podminky.urs.cz/item/CS_URS_2023_02/766660001" TargetMode="External" /><Relationship Id="rId136" Type="http://schemas.openxmlformats.org/officeDocument/2006/relationships/hyperlink" Target="https://podminky.urs.cz/item/CS_URS_2023_02/766660002" TargetMode="External" /><Relationship Id="rId137" Type="http://schemas.openxmlformats.org/officeDocument/2006/relationships/hyperlink" Target="https://podminky.urs.cz/item/CS_URS_2023_02/766660021" TargetMode="External" /><Relationship Id="rId138" Type="http://schemas.openxmlformats.org/officeDocument/2006/relationships/hyperlink" Target="https://podminky.urs.cz/item/CS_URS_2023_02/766660022" TargetMode="External" /><Relationship Id="rId139" Type="http://schemas.openxmlformats.org/officeDocument/2006/relationships/hyperlink" Target="https://podminky.urs.cz/item/CS_URS_2023_02/766660411" TargetMode="External" /><Relationship Id="rId140" Type="http://schemas.openxmlformats.org/officeDocument/2006/relationships/hyperlink" Target="https://podminky.urs.cz/item/CS_URS_2023_02/766660728" TargetMode="External" /><Relationship Id="rId141" Type="http://schemas.openxmlformats.org/officeDocument/2006/relationships/hyperlink" Target="https://podminky.urs.cz/item/CS_URS_2023_02/766660729" TargetMode="External" /><Relationship Id="rId142" Type="http://schemas.openxmlformats.org/officeDocument/2006/relationships/hyperlink" Target="https://podminky.urs.cz/item/CS_URS_2023_02/766660731" TargetMode="External" /><Relationship Id="rId143" Type="http://schemas.openxmlformats.org/officeDocument/2006/relationships/hyperlink" Target="https://podminky.urs.cz/item/CS_URS_2023_02/766660733" TargetMode="External" /><Relationship Id="rId144" Type="http://schemas.openxmlformats.org/officeDocument/2006/relationships/hyperlink" Target="https://podminky.urs.cz/item/CS_URS_2023_02/766825811" TargetMode="External" /><Relationship Id="rId145" Type="http://schemas.openxmlformats.org/officeDocument/2006/relationships/hyperlink" Target="https://podminky.urs.cz/item/CS_URS_2023_01/766A2002" TargetMode="External" /><Relationship Id="rId146" Type="http://schemas.openxmlformats.org/officeDocument/2006/relationships/hyperlink" Target="https://podminky.urs.cz/item/CS_URS_2023_02/998766202" TargetMode="External" /><Relationship Id="rId147" Type="http://schemas.openxmlformats.org/officeDocument/2006/relationships/hyperlink" Target="https://podminky.urs.cz/item/CS_URS_2023_02/767112811" TargetMode="External" /><Relationship Id="rId148" Type="http://schemas.openxmlformats.org/officeDocument/2006/relationships/hyperlink" Target="https://podminky.urs.cz/item/CS_URS_2023_02/767114141" TargetMode="External" /><Relationship Id="rId149" Type="http://schemas.openxmlformats.org/officeDocument/2006/relationships/hyperlink" Target="https://podminky.urs.cz/item/CS_URS_2023_02/767531111" TargetMode="External" /><Relationship Id="rId150" Type="http://schemas.openxmlformats.org/officeDocument/2006/relationships/hyperlink" Target="https://podminky.urs.cz/item/CS_URS_2023_02/767531121" TargetMode="External" /><Relationship Id="rId151" Type="http://schemas.openxmlformats.org/officeDocument/2006/relationships/hyperlink" Target="https://podminky.urs.cz/item/CS_URS_2023_02/767610117" TargetMode="External" /><Relationship Id="rId152" Type="http://schemas.openxmlformats.org/officeDocument/2006/relationships/hyperlink" Target="https://podminky.urs.cz/item/CS_URS_2023_02/767995111" TargetMode="External" /><Relationship Id="rId153" Type="http://schemas.openxmlformats.org/officeDocument/2006/relationships/hyperlink" Target="https://podminky.urs.cz/item/CS_URS_2023_02/767995112" TargetMode="External" /><Relationship Id="rId154" Type="http://schemas.openxmlformats.org/officeDocument/2006/relationships/hyperlink" Target="https://podminky.urs.cz/item/CS_URS_2023_02/767995113" TargetMode="External" /><Relationship Id="rId155" Type="http://schemas.openxmlformats.org/officeDocument/2006/relationships/hyperlink" Target="https://podminky.urs.cz/item/CS_URS_2023_02/767996701" TargetMode="External" /><Relationship Id="rId156" Type="http://schemas.openxmlformats.org/officeDocument/2006/relationships/hyperlink" Target="https://podminky.urs.cz/item/CS_URS_2023_02/998767202" TargetMode="External" /><Relationship Id="rId157" Type="http://schemas.openxmlformats.org/officeDocument/2006/relationships/hyperlink" Target="https://podminky.urs.cz/item/CS_URS_2023_02/771111011" TargetMode="External" /><Relationship Id="rId158" Type="http://schemas.openxmlformats.org/officeDocument/2006/relationships/hyperlink" Target="https://podminky.urs.cz/item/CS_URS_2023_02/771121011" TargetMode="External" /><Relationship Id="rId159" Type="http://schemas.openxmlformats.org/officeDocument/2006/relationships/hyperlink" Target="https://podminky.urs.cz/item/CS_URS_2023_02/771471810" TargetMode="External" /><Relationship Id="rId160" Type="http://schemas.openxmlformats.org/officeDocument/2006/relationships/hyperlink" Target="https://podminky.urs.cz/item/CS_URS_2023_02/771474111" TargetMode="External" /><Relationship Id="rId161" Type="http://schemas.openxmlformats.org/officeDocument/2006/relationships/hyperlink" Target="https://podminky.urs.cz/item/CS_URS_2023_02/771573810" TargetMode="External" /><Relationship Id="rId162" Type="http://schemas.openxmlformats.org/officeDocument/2006/relationships/hyperlink" Target="https://podminky.urs.cz/item/CS_URS_2023_01/771574263" TargetMode="External" /><Relationship Id="rId163" Type="http://schemas.openxmlformats.org/officeDocument/2006/relationships/hyperlink" Target="https://podminky.urs.cz/item/CS_URS_2023_02/771577111" TargetMode="External" /><Relationship Id="rId164" Type="http://schemas.openxmlformats.org/officeDocument/2006/relationships/hyperlink" Target="https://podminky.urs.cz/item/CS_URS_2023_02/771591112" TargetMode="External" /><Relationship Id="rId165" Type="http://schemas.openxmlformats.org/officeDocument/2006/relationships/hyperlink" Target="https://podminky.urs.cz/item/CS_URS_2023_02/771591251" TargetMode="External" /><Relationship Id="rId166" Type="http://schemas.openxmlformats.org/officeDocument/2006/relationships/hyperlink" Target="https://podminky.urs.cz/item/CS_URS_2023_02/771591264" TargetMode="External" /><Relationship Id="rId167" Type="http://schemas.openxmlformats.org/officeDocument/2006/relationships/hyperlink" Target="https://podminky.urs.cz/item/CS_URS_2023_02/998771202" TargetMode="External" /><Relationship Id="rId168" Type="http://schemas.openxmlformats.org/officeDocument/2006/relationships/hyperlink" Target="https://podminky.urs.cz/item/CS_URS_2023_02/776111112" TargetMode="External" /><Relationship Id="rId169" Type="http://schemas.openxmlformats.org/officeDocument/2006/relationships/hyperlink" Target="https://podminky.urs.cz/item/CS_URS_2023_02/776111311" TargetMode="External" /><Relationship Id="rId170" Type="http://schemas.openxmlformats.org/officeDocument/2006/relationships/hyperlink" Target="https://podminky.urs.cz/item/CS_URS_2023_02/776121321" TargetMode="External" /><Relationship Id="rId171" Type="http://schemas.openxmlformats.org/officeDocument/2006/relationships/hyperlink" Target="https://podminky.urs.cz/item/CS_URS_2023_02/776141123" TargetMode="External" /><Relationship Id="rId172" Type="http://schemas.openxmlformats.org/officeDocument/2006/relationships/hyperlink" Target="https://podminky.urs.cz/item/CS_URS_2023_02/776201812" TargetMode="External" /><Relationship Id="rId173" Type="http://schemas.openxmlformats.org/officeDocument/2006/relationships/hyperlink" Target="https://podminky.urs.cz/item/CS_URS_2023_02/776221111" TargetMode="External" /><Relationship Id="rId174" Type="http://schemas.openxmlformats.org/officeDocument/2006/relationships/hyperlink" Target="https://podminky.urs.cz/item/CS_URS_2023_02/776410811" TargetMode="External" /><Relationship Id="rId175" Type="http://schemas.openxmlformats.org/officeDocument/2006/relationships/hyperlink" Target="https://podminky.urs.cz/item/CS_URS_2023_02/776421111" TargetMode="External" /><Relationship Id="rId176" Type="http://schemas.openxmlformats.org/officeDocument/2006/relationships/hyperlink" Target="https://podminky.urs.cz/item/CS_URS_2023_02/776421312" TargetMode="External" /><Relationship Id="rId177" Type="http://schemas.openxmlformats.org/officeDocument/2006/relationships/hyperlink" Target="https://podminky.urs.cz/item/CS_URS_2023_02/776991121" TargetMode="External" /><Relationship Id="rId178" Type="http://schemas.openxmlformats.org/officeDocument/2006/relationships/hyperlink" Target="https://podminky.urs.cz/item/CS_URS_2023_02/998776202" TargetMode="External" /><Relationship Id="rId179" Type="http://schemas.openxmlformats.org/officeDocument/2006/relationships/hyperlink" Target="https://podminky.urs.cz/item/CS_URS_2023_02/781111011" TargetMode="External" /><Relationship Id="rId180" Type="http://schemas.openxmlformats.org/officeDocument/2006/relationships/hyperlink" Target="https://podminky.urs.cz/item/CS_URS_2023_02/781121011" TargetMode="External" /><Relationship Id="rId181" Type="http://schemas.openxmlformats.org/officeDocument/2006/relationships/hyperlink" Target="https://podminky.urs.cz/item/CS_URS_2023_02/781131112" TargetMode="External" /><Relationship Id="rId182" Type="http://schemas.openxmlformats.org/officeDocument/2006/relationships/hyperlink" Target="https://podminky.urs.cz/item/CS_URS_2023_02/781131241" TargetMode="External" /><Relationship Id="rId183" Type="http://schemas.openxmlformats.org/officeDocument/2006/relationships/hyperlink" Target="https://podminky.urs.cz/item/CS_URS_2023_02/781131251" TargetMode="External" /><Relationship Id="rId184" Type="http://schemas.openxmlformats.org/officeDocument/2006/relationships/hyperlink" Target="https://podminky.urs.cz/item/CS_URS_2023_02/781473810" TargetMode="External" /><Relationship Id="rId185" Type="http://schemas.openxmlformats.org/officeDocument/2006/relationships/hyperlink" Target="https://podminky.urs.cz/item/CS_URS_2023_02/781474112" TargetMode="External" /><Relationship Id="rId186" Type="http://schemas.openxmlformats.org/officeDocument/2006/relationships/hyperlink" Target="https://podminky.urs.cz/item/CS_URS_2023_02/781491011" TargetMode="External" /><Relationship Id="rId187" Type="http://schemas.openxmlformats.org/officeDocument/2006/relationships/hyperlink" Target="https://podminky.urs.cz/item/CS_URS_2023_02/781491012" TargetMode="External" /><Relationship Id="rId188" Type="http://schemas.openxmlformats.org/officeDocument/2006/relationships/hyperlink" Target="https://podminky.urs.cz/item/CS_URS_2023_02/781491021" TargetMode="External" /><Relationship Id="rId189" Type="http://schemas.openxmlformats.org/officeDocument/2006/relationships/hyperlink" Target="https://podminky.urs.cz/item/CS_URS_2023_02/781491022" TargetMode="External" /><Relationship Id="rId190" Type="http://schemas.openxmlformats.org/officeDocument/2006/relationships/hyperlink" Target="https://podminky.urs.cz/item/CS_URS_2023_02/781495142" TargetMode="External" /><Relationship Id="rId191" Type="http://schemas.openxmlformats.org/officeDocument/2006/relationships/hyperlink" Target="https://podminky.urs.cz/item/CS_URS_2023_02/781495211" TargetMode="External" /><Relationship Id="rId192" Type="http://schemas.openxmlformats.org/officeDocument/2006/relationships/hyperlink" Target="https://podminky.urs.cz/item/CS_URS_2023_02/998781202" TargetMode="External" /><Relationship Id="rId193" Type="http://schemas.openxmlformats.org/officeDocument/2006/relationships/hyperlink" Target="https://podminky.urs.cz/item/CS_URS_2023_02/784111001" TargetMode="External" /><Relationship Id="rId194" Type="http://schemas.openxmlformats.org/officeDocument/2006/relationships/hyperlink" Target="https://podminky.urs.cz/item/CS_URS_2023_02/784111011" TargetMode="External" /><Relationship Id="rId195" Type="http://schemas.openxmlformats.org/officeDocument/2006/relationships/hyperlink" Target="https://podminky.urs.cz/item/CS_URS_2023_02/784181121" TargetMode="External" /><Relationship Id="rId196" Type="http://schemas.openxmlformats.org/officeDocument/2006/relationships/hyperlink" Target="https://podminky.urs.cz/item/CS_URS_2023_02/784211111" TargetMode="External" /><Relationship Id="rId197" Type="http://schemas.openxmlformats.org/officeDocument/2006/relationships/hyperlink" Target="https://podminky.urs.cz/item/CS_URS_2023_02/786623001" TargetMode="External" /><Relationship Id="rId198" Type="http://schemas.openxmlformats.org/officeDocument/2006/relationships/hyperlink" Target="https://podminky.urs.cz/item/CS_URS_2023_02/786623003" TargetMode="External" /><Relationship Id="rId199" Type="http://schemas.openxmlformats.org/officeDocument/2006/relationships/hyperlink" Target="https://podminky.urs.cz/item/CS_URS_2023_02/998786202" TargetMode="External" /><Relationship Id="rId200" Type="http://schemas.openxmlformats.org/officeDocument/2006/relationships/hyperlink" Target="https://podminky.urs.cz/item/CS_URS_2023_02/HZS2491" TargetMode="External" /><Relationship Id="rId201" Type="http://schemas.openxmlformats.org/officeDocument/2006/relationships/hyperlink" Target="https://podminky.urs.cz/item/CS_URS_2023_02/HZS2492" TargetMode="External" /><Relationship Id="rId20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21173401" TargetMode="External" /><Relationship Id="rId2" Type="http://schemas.openxmlformats.org/officeDocument/2006/relationships/hyperlink" Target="https://podminky.urs.cz/item/CS_URS_2023_02/721173402" TargetMode="External" /><Relationship Id="rId3" Type="http://schemas.openxmlformats.org/officeDocument/2006/relationships/hyperlink" Target="https://podminky.urs.cz/item/CS_URS_2023_02/721174043" TargetMode="External" /><Relationship Id="rId4" Type="http://schemas.openxmlformats.org/officeDocument/2006/relationships/hyperlink" Target="https://podminky.urs.cz/item/CS_URS_2023_02/721174045" TargetMode="External" /><Relationship Id="rId5" Type="http://schemas.openxmlformats.org/officeDocument/2006/relationships/hyperlink" Target="https://podminky.urs.cz/item/CS_URS_2023_02/721175222" TargetMode="External" /><Relationship Id="rId6" Type="http://schemas.openxmlformats.org/officeDocument/2006/relationships/hyperlink" Target="https://podminky.urs.cz/item/CS_URS_2023_02/721226521" TargetMode="External" /><Relationship Id="rId7" Type="http://schemas.openxmlformats.org/officeDocument/2006/relationships/hyperlink" Target="https://podminky.urs.cz/item/CS_URS_2023_02/721279153" TargetMode="External" /><Relationship Id="rId8" Type="http://schemas.openxmlformats.org/officeDocument/2006/relationships/hyperlink" Target="https://podminky.urs.cz/item/CS_URS_2023_02/721290111" TargetMode="External" /><Relationship Id="rId9" Type="http://schemas.openxmlformats.org/officeDocument/2006/relationships/hyperlink" Target="https://podminky.urs.cz/item/CS_URS_2023_02/998721202" TargetMode="External" /><Relationship Id="rId10" Type="http://schemas.openxmlformats.org/officeDocument/2006/relationships/hyperlink" Target="https://podminky.urs.cz/item/CS_URS_2023_02/722175001" TargetMode="External" /><Relationship Id="rId11" Type="http://schemas.openxmlformats.org/officeDocument/2006/relationships/hyperlink" Target="https://podminky.urs.cz/item/CS_URS_2023_02/722175002" TargetMode="External" /><Relationship Id="rId12" Type="http://schemas.openxmlformats.org/officeDocument/2006/relationships/hyperlink" Target="https://podminky.urs.cz/item/CS_URS_2023_02/722175003" TargetMode="External" /><Relationship Id="rId13" Type="http://schemas.openxmlformats.org/officeDocument/2006/relationships/hyperlink" Target="https://podminky.urs.cz/item/CS_URS_2023_02/722175004" TargetMode="External" /><Relationship Id="rId14" Type="http://schemas.openxmlformats.org/officeDocument/2006/relationships/hyperlink" Target="https://podminky.urs.cz/item/CS_URS_2023_02/722175007" TargetMode="External" /><Relationship Id="rId15" Type="http://schemas.openxmlformats.org/officeDocument/2006/relationships/hyperlink" Target="https://podminky.urs.cz/item/CS_URS_2023_02/722181221" TargetMode="External" /><Relationship Id="rId16" Type="http://schemas.openxmlformats.org/officeDocument/2006/relationships/hyperlink" Target="https://podminky.urs.cz/item/CS_URS_2023_02/722181222" TargetMode="External" /><Relationship Id="rId17" Type="http://schemas.openxmlformats.org/officeDocument/2006/relationships/hyperlink" Target="https://podminky.urs.cz/item/CS_URS_2023_02/722181231" TargetMode="External" /><Relationship Id="rId18" Type="http://schemas.openxmlformats.org/officeDocument/2006/relationships/hyperlink" Target="https://podminky.urs.cz/item/CS_URS_2023_02/722181232" TargetMode="External" /><Relationship Id="rId19" Type="http://schemas.openxmlformats.org/officeDocument/2006/relationships/hyperlink" Target="https://podminky.urs.cz/item/CS_URS_2023_02/722181233" TargetMode="External" /><Relationship Id="rId20" Type="http://schemas.openxmlformats.org/officeDocument/2006/relationships/hyperlink" Target="https://podminky.urs.cz/item/CS_URS_2023_02/722190401" TargetMode="External" /><Relationship Id="rId21" Type="http://schemas.openxmlformats.org/officeDocument/2006/relationships/hyperlink" Target="https://podminky.urs.cz/item/CS_URS_2023_02/722220132" TargetMode="External" /><Relationship Id="rId22" Type="http://schemas.openxmlformats.org/officeDocument/2006/relationships/hyperlink" Target="https://podminky.urs.cz/item/CS_URS_2023_02/722232061" TargetMode="External" /><Relationship Id="rId23" Type="http://schemas.openxmlformats.org/officeDocument/2006/relationships/hyperlink" Target="https://podminky.urs.cz/item/CS_URS_2023_02/722232063" TargetMode="External" /><Relationship Id="rId24" Type="http://schemas.openxmlformats.org/officeDocument/2006/relationships/hyperlink" Target="https://podminky.urs.cz/item/CS_URS_2023_02/722232066" TargetMode="External" /><Relationship Id="rId25" Type="http://schemas.openxmlformats.org/officeDocument/2006/relationships/hyperlink" Target="https://podminky.urs.cz/item/CS_URS_2023_02/722290226" TargetMode="External" /><Relationship Id="rId26" Type="http://schemas.openxmlformats.org/officeDocument/2006/relationships/hyperlink" Target="https://podminky.urs.cz/item/CS_URS_2023_02/722290229" TargetMode="External" /><Relationship Id="rId27" Type="http://schemas.openxmlformats.org/officeDocument/2006/relationships/hyperlink" Target="https://podminky.urs.cz/item/CS_URS_2023_02/722290234" TargetMode="External" /><Relationship Id="rId28" Type="http://schemas.openxmlformats.org/officeDocument/2006/relationships/hyperlink" Target="https://podminky.urs.cz/item/CS_URS_2023_02/998722202" TargetMode="External" /><Relationship Id="rId29" Type="http://schemas.openxmlformats.org/officeDocument/2006/relationships/hyperlink" Target="https://podminky.urs.cz/item/CS_URS_2023_02/725119125" TargetMode="External" /><Relationship Id="rId30" Type="http://schemas.openxmlformats.org/officeDocument/2006/relationships/hyperlink" Target="https://podminky.urs.cz/item/CS_URS_2023_02/725129102" TargetMode="External" /><Relationship Id="rId31" Type="http://schemas.openxmlformats.org/officeDocument/2006/relationships/hyperlink" Target="https://podminky.urs.cz/item/CS_URS_2023_02/725219101" TargetMode="External" /><Relationship Id="rId32" Type="http://schemas.openxmlformats.org/officeDocument/2006/relationships/hyperlink" Target="https://podminky.urs.cz/item/CS_URS_2023_02/725219102" TargetMode="External" /><Relationship Id="rId33" Type="http://schemas.openxmlformats.org/officeDocument/2006/relationships/hyperlink" Target="https://podminky.urs.cz/item/CS_URS_2023_02/725241901" TargetMode="External" /><Relationship Id="rId34" Type="http://schemas.openxmlformats.org/officeDocument/2006/relationships/hyperlink" Target="https://podminky.urs.cz/item/CS_URS_2023_02/725244904" TargetMode="External" /><Relationship Id="rId35" Type="http://schemas.openxmlformats.org/officeDocument/2006/relationships/hyperlink" Target="https://podminky.urs.cz/item/CS_URS_2023_02/725244905" TargetMode="External" /><Relationship Id="rId36" Type="http://schemas.openxmlformats.org/officeDocument/2006/relationships/hyperlink" Target="https://podminky.urs.cz/item/CS_URS_2023_02/725244907" TargetMode="External" /><Relationship Id="rId37" Type="http://schemas.openxmlformats.org/officeDocument/2006/relationships/hyperlink" Target="https://podminky.urs.cz/item/CS_URS_2023_02/725291631" TargetMode="External" /><Relationship Id="rId38" Type="http://schemas.openxmlformats.org/officeDocument/2006/relationships/hyperlink" Target="https://podminky.urs.cz/item/CS_URS_2023_02/725291642" TargetMode="External" /><Relationship Id="rId39" Type="http://schemas.openxmlformats.org/officeDocument/2006/relationships/hyperlink" Target="https://podminky.urs.cz/item/CS_URS_2023_02/725291703" TargetMode="External" /><Relationship Id="rId40" Type="http://schemas.openxmlformats.org/officeDocument/2006/relationships/hyperlink" Target="https://podminky.urs.cz/item/CS_URS_2023_02/725291708" TargetMode="External" /><Relationship Id="rId41" Type="http://schemas.openxmlformats.org/officeDocument/2006/relationships/hyperlink" Target="https://podminky.urs.cz/item/CS_URS_2023_02/725291711" TargetMode="External" /><Relationship Id="rId42" Type="http://schemas.openxmlformats.org/officeDocument/2006/relationships/hyperlink" Target="https://podminky.urs.cz/item/CS_URS_2023_02/725291712" TargetMode="External" /><Relationship Id="rId43" Type="http://schemas.openxmlformats.org/officeDocument/2006/relationships/hyperlink" Target="https://podminky.urs.cz/item/CS_URS_2023_02/725291721" TargetMode="External" /><Relationship Id="rId44" Type="http://schemas.openxmlformats.org/officeDocument/2006/relationships/hyperlink" Target="https://podminky.urs.cz/item/CS_URS_2023_02/725291722" TargetMode="External" /><Relationship Id="rId45" Type="http://schemas.openxmlformats.org/officeDocument/2006/relationships/hyperlink" Target="https://podminky.urs.cz/item/CS_URS_2023_02/725339111" TargetMode="External" /><Relationship Id="rId46" Type="http://schemas.openxmlformats.org/officeDocument/2006/relationships/hyperlink" Target="https://podminky.urs.cz/item/CS_URS_2023_02/725813111" TargetMode="External" /><Relationship Id="rId47" Type="http://schemas.openxmlformats.org/officeDocument/2006/relationships/hyperlink" Target="https://podminky.urs.cz/item/CS_URS_2023_02/725813112" TargetMode="External" /><Relationship Id="rId48" Type="http://schemas.openxmlformats.org/officeDocument/2006/relationships/hyperlink" Target="https://podminky.urs.cz/item/CS_URS_2023_02/725829101" TargetMode="External" /><Relationship Id="rId49" Type="http://schemas.openxmlformats.org/officeDocument/2006/relationships/hyperlink" Target="https://podminky.urs.cz/item/CS_URS_2023_02/725829111" TargetMode="External" /><Relationship Id="rId50" Type="http://schemas.openxmlformats.org/officeDocument/2006/relationships/hyperlink" Target="https://podminky.urs.cz/item/CS_URS_2023_02/725829131" TargetMode="External" /><Relationship Id="rId51" Type="http://schemas.openxmlformats.org/officeDocument/2006/relationships/hyperlink" Target="https://podminky.urs.cz/item/CS_URS_2023_02/725841332" TargetMode="External" /><Relationship Id="rId52" Type="http://schemas.openxmlformats.org/officeDocument/2006/relationships/hyperlink" Target="https://podminky.urs.cz/item/CS_URS_2023_02/725851305" TargetMode="External" /><Relationship Id="rId53" Type="http://schemas.openxmlformats.org/officeDocument/2006/relationships/hyperlink" Target="https://podminky.urs.cz/item/CS_URS_2023_02/725851325" TargetMode="External" /><Relationship Id="rId54" Type="http://schemas.openxmlformats.org/officeDocument/2006/relationships/hyperlink" Target="https://podminky.urs.cz/item/CS_URS_2023_02/725861102" TargetMode="External" /><Relationship Id="rId55" Type="http://schemas.openxmlformats.org/officeDocument/2006/relationships/hyperlink" Target="https://podminky.urs.cz/item/CS_URS_2023_02/725862103" TargetMode="External" /><Relationship Id="rId56" Type="http://schemas.openxmlformats.org/officeDocument/2006/relationships/hyperlink" Target="https://podminky.urs.cz/item/CS_URS_2023_02/725865312" TargetMode="External" /><Relationship Id="rId57" Type="http://schemas.openxmlformats.org/officeDocument/2006/relationships/hyperlink" Target="https://podminky.urs.cz/item/CS_URS_2023_02/998725202" TargetMode="External" /><Relationship Id="rId58" Type="http://schemas.openxmlformats.org/officeDocument/2006/relationships/hyperlink" Target="https://podminky.urs.cz/item/CS_URS_2023_02/726111201" TargetMode="External" /><Relationship Id="rId59" Type="http://schemas.openxmlformats.org/officeDocument/2006/relationships/hyperlink" Target="https://podminky.urs.cz/item/CS_URS_2023_02/726111204" TargetMode="External" /><Relationship Id="rId60" Type="http://schemas.openxmlformats.org/officeDocument/2006/relationships/hyperlink" Target="https://podminky.urs.cz/item/CS_URS_2023_02/726191001" TargetMode="External" /><Relationship Id="rId61" Type="http://schemas.openxmlformats.org/officeDocument/2006/relationships/hyperlink" Target="https://podminky.urs.cz/item/CS_URS_2023_02/726191002" TargetMode="External" /><Relationship Id="rId62" Type="http://schemas.openxmlformats.org/officeDocument/2006/relationships/hyperlink" Target="https://podminky.urs.cz/item/CS_URS_2023_02/998726212" TargetMode="External" /><Relationship Id="rId63" Type="http://schemas.openxmlformats.org/officeDocument/2006/relationships/hyperlink" Target="https://podminky.urs.cz/item/CS_URS_2023_02/727111041" TargetMode="External" /><Relationship Id="rId64" Type="http://schemas.openxmlformats.org/officeDocument/2006/relationships/hyperlink" Target="https://podminky.urs.cz/item/CS_URS_2023_02/HZS2212" TargetMode="External" /><Relationship Id="rId6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33110806" TargetMode="External" /><Relationship Id="rId2" Type="http://schemas.openxmlformats.org/officeDocument/2006/relationships/hyperlink" Target="https://podminky.urs.cz/item/CS_URS_2023_02/733122222" TargetMode="External" /><Relationship Id="rId3" Type="http://schemas.openxmlformats.org/officeDocument/2006/relationships/hyperlink" Target="https://podminky.urs.cz/item/CS_URS_2023_02/733122223" TargetMode="External" /><Relationship Id="rId4" Type="http://schemas.openxmlformats.org/officeDocument/2006/relationships/hyperlink" Target="https://podminky.urs.cz/item/CS_URS_2023_02/733122224" TargetMode="External" /><Relationship Id="rId5" Type="http://schemas.openxmlformats.org/officeDocument/2006/relationships/hyperlink" Target="https://podminky.urs.cz/item/CS_URS_2023_02/733190107" TargetMode="External" /><Relationship Id="rId6" Type="http://schemas.openxmlformats.org/officeDocument/2006/relationships/hyperlink" Target="https://podminky.urs.cz/item/CS_URS_2023_02/733811221" TargetMode="External" /><Relationship Id="rId7" Type="http://schemas.openxmlformats.org/officeDocument/2006/relationships/hyperlink" Target="https://podminky.urs.cz/item/CS_URS_2023_02/998733202" TargetMode="External" /><Relationship Id="rId8" Type="http://schemas.openxmlformats.org/officeDocument/2006/relationships/hyperlink" Target="https://podminky.urs.cz/item/CS_URS_2023_02/734209112" TargetMode="External" /><Relationship Id="rId9" Type="http://schemas.openxmlformats.org/officeDocument/2006/relationships/hyperlink" Target="https://podminky.urs.cz/item/CS_URS_2023_02/734221682" TargetMode="External" /><Relationship Id="rId10" Type="http://schemas.openxmlformats.org/officeDocument/2006/relationships/hyperlink" Target="https://podminky.urs.cz/item/CS_URS_2023_02/734261232" TargetMode="External" /><Relationship Id="rId11" Type="http://schemas.openxmlformats.org/officeDocument/2006/relationships/hyperlink" Target="https://podminky.urs.cz/item/CS_URS_2023_02/998734202" TargetMode="External" /><Relationship Id="rId12" Type="http://schemas.openxmlformats.org/officeDocument/2006/relationships/hyperlink" Target="https://podminky.urs.cz/item/CS_URS_2023_02/735151811" TargetMode="External" /><Relationship Id="rId13" Type="http://schemas.openxmlformats.org/officeDocument/2006/relationships/hyperlink" Target="https://podminky.urs.cz/item/CS_URS_2023_02/735159210" TargetMode="External" /><Relationship Id="rId14" Type="http://schemas.openxmlformats.org/officeDocument/2006/relationships/hyperlink" Target="https://podminky.urs.cz/item/CS_URS_2023_02/735159230" TargetMode="External" /><Relationship Id="rId15" Type="http://schemas.openxmlformats.org/officeDocument/2006/relationships/hyperlink" Target="https://podminky.urs.cz/item/CS_URS_2023_02/735511008" TargetMode="External" /><Relationship Id="rId16" Type="http://schemas.openxmlformats.org/officeDocument/2006/relationships/hyperlink" Target="https://podminky.urs.cz/item/CS_URS_2023_02/735511010" TargetMode="External" /><Relationship Id="rId17" Type="http://schemas.openxmlformats.org/officeDocument/2006/relationships/hyperlink" Target="https://podminky.urs.cz/item/CS_URS_2023_02/735511062" TargetMode="External" /><Relationship Id="rId18" Type="http://schemas.openxmlformats.org/officeDocument/2006/relationships/hyperlink" Target="https://podminky.urs.cz/item/CS_URS_2023_02/735511063" TargetMode="External" /><Relationship Id="rId19" Type="http://schemas.openxmlformats.org/officeDocument/2006/relationships/hyperlink" Target="https://podminky.urs.cz/item/CS_URS_2023_02/735511064" TargetMode="External" /><Relationship Id="rId20" Type="http://schemas.openxmlformats.org/officeDocument/2006/relationships/hyperlink" Target="https://podminky.urs.cz/item/CS_URS_2023_02/998735202" TargetMode="External" /><Relationship Id="rId2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41110042" TargetMode="External" /><Relationship Id="rId2" Type="http://schemas.openxmlformats.org/officeDocument/2006/relationships/hyperlink" Target="https://podminky.urs.cz/item/CS_URS_2023_02/741110043" TargetMode="External" /><Relationship Id="rId3" Type="http://schemas.openxmlformats.org/officeDocument/2006/relationships/hyperlink" Target="https://podminky.urs.cz/item/CS_URS_2023_02/741112001" TargetMode="External" /><Relationship Id="rId4" Type="http://schemas.openxmlformats.org/officeDocument/2006/relationships/hyperlink" Target="https://podminky.urs.cz/item/CS_URS_2023_02/741120001" TargetMode="External" /><Relationship Id="rId5" Type="http://schemas.openxmlformats.org/officeDocument/2006/relationships/hyperlink" Target="https://podminky.urs.cz/item/CS_URS_2023_02/741120201" TargetMode="External" /><Relationship Id="rId6" Type="http://schemas.openxmlformats.org/officeDocument/2006/relationships/hyperlink" Target="https://podminky.urs.cz/item/CS_URS_2023_02/741120301" TargetMode="External" /><Relationship Id="rId7" Type="http://schemas.openxmlformats.org/officeDocument/2006/relationships/hyperlink" Target="https://podminky.urs.cz/item/CS_URS_2023_02/741122122" TargetMode="External" /><Relationship Id="rId8" Type="http://schemas.openxmlformats.org/officeDocument/2006/relationships/hyperlink" Target="https://podminky.urs.cz/item/CS_URS_2023_02/741122122" TargetMode="External" /><Relationship Id="rId9" Type="http://schemas.openxmlformats.org/officeDocument/2006/relationships/hyperlink" Target="https://podminky.urs.cz/item/CS_URS_2023_02/741122122" TargetMode="External" /><Relationship Id="rId10" Type="http://schemas.openxmlformats.org/officeDocument/2006/relationships/hyperlink" Target="https://podminky.urs.cz/item/CS_URS_2023_02/741122142" TargetMode="External" /><Relationship Id="rId11" Type="http://schemas.openxmlformats.org/officeDocument/2006/relationships/hyperlink" Target="https://podminky.urs.cz/item/CS_URS_2023_02/741122142" TargetMode="External" /><Relationship Id="rId12" Type="http://schemas.openxmlformats.org/officeDocument/2006/relationships/hyperlink" Target="https://podminky.urs.cz/item/CS_URS_2023_02/741122144" TargetMode="External" /><Relationship Id="rId13" Type="http://schemas.openxmlformats.org/officeDocument/2006/relationships/hyperlink" Target="https://podminky.urs.cz/item/CS_URS_2023_02/741122231" TargetMode="External" /><Relationship Id="rId14" Type="http://schemas.openxmlformats.org/officeDocument/2006/relationships/hyperlink" Target="https://podminky.urs.cz/item/CS_URS_2023_02/741122233" TargetMode="External" /><Relationship Id="rId15" Type="http://schemas.openxmlformats.org/officeDocument/2006/relationships/hyperlink" Target="https://podminky.urs.cz/item/CS_URS_2023_02/741132134" TargetMode="External" /><Relationship Id="rId16" Type="http://schemas.openxmlformats.org/officeDocument/2006/relationships/hyperlink" Target="https://podminky.urs.cz/item/CS_URS_2023_02/741310001" TargetMode="External" /><Relationship Id="rId17" Type="http://schemas.openxmlformats.org/officeDocument/2006/relationships/hyperlink" Target="https://podminky.urs.cz/item/CS_URS_2023_02/741310021" TargetMode="External" /><Relationship Id="rId18" Type="http://schemas.openxmlformats.org/officeDocument/2006/relationships/hyperlink" Target="https://podminky.urs.cz/item/CS_URS_2023_02/741310022" TargetMode="External" /><Relationship Id="rId19" Type="http://schemas.openxmlformats.org/officeDocument/2006/relationships/hyperlink" Target="https://podminky.urs.cz/item/CS_URS_2023_02/741310023" TargetMode="External" /><Relationship Id="rId20" Type="http://schemas.openxmlformats.org/officeDocument/2006/relationships/hyperlink" Target="https://podminky.urs.cz/item/CS_URS_2023_02/741310025" TargetMode="External" /><Relationship Id="rId21" Type="http://schemas.openxmlformats.org/officeDocument/2006/relationships/hyperlink" Target="https://podminky.urs.cz/item/CS_URS_2023_02/741311003" TargetMode="External" /><Relationship Id="rId22" Type="http://schemas.openxmlformats.org/officeDocument/2006/relationships/hyperlink" Target="https://podminky.urs.cz/item/CS_URS_2023_02/741312532" TargetMode="External" /><Relationship Id="rId23" Type="http://schemas.openxmlformats.org/officeDocument/2006/relationships/hyperlink" Target="https://podminky.urs.cz/item/CS_URS_2023_02/741313001" TargetMode="External" /><Relationship Id="rId24" Type="http://schemas.openxmlformats.org/officeDocument/2006/relationships/hyperlink" Target="https://podminky.urs.cz/item/CS_URS_2023_02/741313001" TargetMode="External" /><Relationship Id="rId25" Type="http://schemas.openxmlformats.org/officeDocument/2006/relationships/hyperlink" Target="https://podminky.urs.cz/item/CS_URS_2023_02/741313001" TargetMode="External" /><Relationship Id="rId26" Type="http://schemas.openxmlformats.org/officeDocument/2006/relationships/hyperlink" Target="https://podminky.urs.cz/item/CS_URS_2023_02/741320165" TargetMode="External" /><Relationship Id="rId27" Type="http://schemas.openxmlformats.org/officeDocument/2006/relationships/hyperlink" Target="https://podminky.urs.cz/item/CS_URS_2023_02/741320175" TargetMode="External" /><Relationship Id="rId28" Type="http://schemas.openxmlformats.org/officeDocument/2006/relationships/hyperlink" Target="https://podminky.urs.cz/item/CS_URS_2023_02/741320175" TargetMode="External" /><Relationship Id="rId29" Type="http://schemas.openxmlformats.org/officeDocument/2006/relationships/hyperlink" Target="https://podminky.urs.cz/item/CS_URS_2023_02/741370034" TargetMode="External" /><Relationship Id="rId30" Type="http://schemas.openxmlformats.org/officeDocument/2006/relationships/hyperlink" Target="https://podminky.urs.cz/item/CS_URS_2023_02/741372012" TargetMode="External" /><Relationship Id="rId31" Type="http://schemas.openxmlformats.org/officeDocument/2006/relationships/hyperlink" Target="https://podminky.urs.cz/item/CS_URS_2023_02/741372051" TargetMode="External" /><Relationship Id="rId32" Type="http://schemas.openxmlformats.org/officeDocument/2006/relationships/hyperlink" Target="https://podminky.urs.cz/item/CS_URS_2023_02/741372052" TargetMode="External" /><Relationship Id="rId33" Type="http://schemas.openxmlformats.org/officeDocument/2006/relationships/hyperlink" Target="https://podminky.urs.cz/item/CS_URS_2023_02/741372112" TargetMode="External" /><Relationship Id="rId34" Type="http://schemas.openxmlformats.org/officeDocument/2006/relationships/hyperlink" Target="https://podminky.urs.cz/item/CS_URS_2023_02/741410041" TargetMode="External" /><Relationship Id="rId35" Type="http://schemas.openxmlformats.org/officeDocument/2006/relationships/hyperlink" Target="https://podminky.urs.cz/item/CS_URS_2023_02/741420020" TargetMode="External" /><Relationship Id="rId36" Type="http://schemas.openxmlformats.org/officeDocument/2006/relationships/hyperlink" Target="https://podminky.urs.cz/item/CS_URS_2023_02/741420021" TargetMode="External" /><Relationship Id="rId37" Type="http://schemas.openxmlformats.org/officeDocument/2006/relationships/hyperlink" Target="https://podminky.urs.cz/item/CS_URS_2023_02/741420901" TargetMode="External" /><Relationship Id="rId38" Type="http://schemas.openxmlformats.org/officeDocument/2006/relationships/hyperlink" Target="https://podminky.urs.cz/item/CS_URS_2023_02/741430002" TargetMode="External" /><Relationship Id="rId39" Type="http://schemas.openxmlformats.org/officeDocument/2006/relationships/hyperlink" Target="https://podminky.urs.cz/item/CS_URS_2023_02/741721201" TargetMode="External" /><Relationship Id="rId40" Type="http://schemas.openxmlformats.org/officeDocument/2006/relationships/hyperlink" Target="https://podminky.urs.cz/item/CS_URS_2023_02/741810003" TargetMode="External" /><Relationship Id="rId41" Type="http://schemas.openxmlformats.org/officeDocument/2006/relationships/hyperlink" Target="https://podminky.urs.cz/item/CS_URS_2023_02/741810011" TargetMode="External" /><Relationship Id="rId42" Type="http://schemas.openxmlformats.org/officeDocument/2006/relationships/hyperlink" Target="https://podminky.urs.cz/item/CS_URS_2023_02/998741202" TargetMode="External" /><Relationship Id="rId43" Type="http://schemas.openxmlformats.org/officeDocument/2006/relationships/hyperlink" Target="https://podminky.urs.cz/item/CS_URS_2023_02/742121001" TargetMode="External" /><Relationship Id="rId44" Type="http://schemas.openxmlformats.org/officeDocument/2006/relationships/hyperlink" Target="https://podminky.urs.cz/item/CS_URS_2023_02/742220003" TargetMode="External" /><Relationship Id="rId45" Type="http://schemas.openxmlformats.org/officeDocument/2006/relationships/hyperlink" Target="https://podminky.urs.cz/item/CS_URS_2023_02/742220071" TargetMode="External" /><Relationship Id="rId46" Type="http://schemas.openxmlformats.org/officeDocument/2006/relationships/hyperlink" Target="https://podminky.urs.cz/item/CS_URS_2023_02/742220111" TargetMode="External" /><Relationship Id="rId47" Type="http://schemas.openxmlformats.org/officeDocument/2006/relationships/hyperlink" Target="https://podminky.urs.cz/item/CS_URS_2023_02/742220141" TargetMode="External" /><Relationship Id="rId48" Type="http://schemas.openxmlformats.org/officeDocument/2006/relationships/hyperlink" Target="https://podminky.urs.cz/item/CS_URS_2023_02/742220421" TargetMode="External" /><Relationship Id="rId49" Type="http://schemas.openxmlformats.org/officeDocument/2006/relationships/hyperlink" Target="https://podminky.urs.cz/item/CS_URS_2023_02/742310002" TargetMode="External" /><Relationship Id="rId50" Type="http://schemas.openxmlformats.org/officeDocument/2006/relationships/hyperlink" Target="https://podminky.urs.cz/item/CS_URS_2023_02/742310006" TargetMode="External" /><Relationship Id="rId51" Type="http://schemas.openxmlformats.org/officeDocument/2006/relationships/hyperlink" Target="https://podminky.urs.cz/item/CS_URS_2023_02/742320031" TargetMode="External" /><Relationship Id="rId52" Type="http://schemas.openxmlformats.org/officeDocument/2006/relationships/hyperlink" Target="https://podminky.urs.cz/item/CS_URS_2023_02/742320051" TargetMode="External" /><Relationship Id="rId53" Type="http://schemas.openxmlformats.org/officeDocument/2006/relationships/hyperlink" Target="https://podminky.urs.cz/item/CS_URS_2023_02/742320053" TargetMode="External" /><Relationship Id="rId54" Type="http://schemas.openxmlformats.org/officeDocument/2006/relationships/hyperlink" Target="https://podminky.urs.cz/item/CS_URS_2023_02/742360151" TargetMode="External" /><Relationship Id="rId55" Type="http://schemas.openxmlformats.org/officeDocument/2006/relationships/hyperlink" Target="https://podminky.urs.cz/item/CS_URS_2023_02/998742202" TargetMode="External" /><Relationship Id="rId56" Type="http://schemas.openxmlformats.org/officeDocument/2006/relationships/hyperlink" Target="https://podminky.urs.cz/item/CS_URS_2023_02/HZS2232" TargetMode="External" /><Relationship Id="rId5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13411111" TargetMode="External" /><Relationship Id="rId2" Type="http://schemas.openxmlformats.org/officeDocument/2006/relationships/hyperlink" Target="https://podminky.urs.cz/item/CS_URS_2023_02/998713202" TargetMode="External" /><Relationship Id="rId3" Type="http://schemas.openxmlformats.org/officeDocument/2006/relationships/hyperlink" Target="https://podminky.urs.cz/item/CS_URS_2023_02/751111131" TargetMode="External" /><Relationship Id="rId4" Type="http://schemas.openxmlformats.org/officeDocument/2006/relationships/hyperlink" Target="https://podminky.urs.cz/item/CS_URS_2023_02/751311091" TargetMode="External" /><Relationship Id="rId5" Type="http://schemas.openxmlformats.org/officeDocument/2006/relationships/hyperlink" Target="https://podminky.urs.cz/item/CS_URS_2023_02/751311092" TargetMode="External" /><Relationship Id="rId6" Type="http://schemas.openxmlformats.org/officeDocument/2006/relationships/hyperlink" Target="https://podminky.urs.cz/item/CS_URS_2023_02/751322012" TargetMode="External" /><Relationship Id="rId7" Type="http://schemas.openxmlformats.org/officeDocument/2006/relationships/hyperlink" Target="https://podminky.urs.cz/item/CS_URS_2023_02/751322111" TargetMode="External" /><Relationship Id="rId8" Type="http://schemas.openxmlformats.org/officeDocument/2006/relationships/hyperlink" Target="https://podminky.urs.cz/item/CS_URS_2023_02/751344112" TargetMode="External" /><Relationship Id="rId9" Type="http://schemas.openxmlformats.org/officeDocument/2006/relationships/hyperlink" Target="https://podminky.urs.cz/item/CS_URS_2023_02/751344114" TargetMode="External" /><Relationship Id="rId10" Type="http://schemas.openxmlformats.org/officeDocument/2006/relationships/hyperlink" Target="https://podminky.urs.cz/item/CS_URS_2023_02/751398051" TargetMode="External" /><Relationship Id="rId11" Type="http://schemas.openxmlformats.org/officeDocument/2006/relationships/hyperlink" Target="https://podminky.urs.cz/item/CS_URS_2023_02/751398102" TargetMode="External" /><Relationship Id="rId12" Type="http://schemas.openxmlformats.org/officeDocument/2006/relationships/hyperlink" Target="https://podminky.urs.cz/item/CS_URS_2023_02/751398104" TargetMode="External" /><Relationship Id="rId13" Type="http://schemas.openxmlformats.org/officeDocument/2006/relationships/hyperlink" Target="https://podminky.urs.cz/item/CS_URS_2023_02/751510018" TargetMode="External" /><Relationship Id="rId14" Type="http://schemas.openxmlformats.org/officeDocument/2006/relationships/hyperlink" Target="https://podminky.urs.cz/item/CS_URS_2023_02/751510042" TargetMode="External" /><Relationship Id="rId15" Type="http://schemas.openxmlformats.org/officeDocument/2006/relationships/hyperlink" Target="https://podminky.urs.cz/item/CS_URS_2023_02/751537032" TargetMode="External" /><Relationship Id="rId16" Type="http://schemas.openxmlformats.org/officeDocument/2006/relationships/hyperlink" Target="https://podminky.urs.cz/item/CS_URS_2023_02/751537147" TargetMode="External" /><Relationship Id="rId17" Type="http://schemas.openxmlformats.org/officeDocument/2006/relationships/hyperlink" Target="https://podminky.urs.cz/item/CS_URS_2023_02/751611122" TargetMode="External" /><Relationship Id="rId18" Type="http://schemas.openxmlformats.org/officeDocument/2006/relationships/hyperlink" Target="https://podminky.urs.cz/item/CS_URS_2023_02/751791114" TargetMode="External" /><Relationship Id="rId19" Type="http://schemas.openxmlformats.org/officeDocument/2006/relationships/hyperlink" Target="https://podminky.urs.cz/item/CS_URS_2023_02/998751201" TargetMode="External" /><Relationship Id="rId20" Type="http://schemas.openxmlformats.org/officeDocument/2006/relationships/hyperlink" Target="https://podminky.urs.cz/item/CS_URS_2023_01/011434000" TargetMode="External" /><Relationship Id="rId21" Type="http://schemas.openxmlformats.org/officeDocument/2006/relationships/hyperlink" Target="https://podminky.urs.cz/item/CS_URS_2023_01/092103001" TargetMode="External" /><Relationship Id="rId22" Type="http://schemas.openxmlformats.org/officeDocument/2006/relationships/hyperlink" Target="https://podminky.urs.cz/item/CS_URS_2023_01/092203000" TargetMode="External" /><Relationship Id="rId2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3254000" TargetMode="External" /><Relationship Id="rId2" Type="http://schemas.openxmlformats.org/officeDocument/2006/relationships/hyperlink" Target="https://podminky.urs.cz/item/CS_URS_2023_01/030001000" TargetMode="External" /><Relationship Id="rId3" Type="http://schemas.openxmlformats.org/officeDocument/2006/relationships/hyperlink" Target="https://podminky.urs.cz/item/CS_URS_2023_01/071103000" TargetMode="External" /><Relationship Id="rId4" Type="http://schemas.openxmlformats.org/officeDocument/2006/relationships/hyperlink" Target="https://podminky.urs.cz/item/CS_URS_2023_01/092203000" TargetMode="External" /><Relationship Id="rId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" customHeight="1">
      <c r="AR2" s="309" t="s">
        <v>6</v>
      </c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S2" s="18" t="s">
        <v>7</v>
      </c>
      <c r="BT2" s="18" t="s">
        <v>8</v>
      </c>
    </row>
    <row r="3" spans="2:72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ht="24.9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ht="12" customHeight="1">
      <c r="B5" s="21"/>
      <c r="D5" s="25" t="s">
        <v>14</v>
      </c>
      <c r="K5" s="318" t="s">
        <v>15</v>
      </c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R5" s="21"/>
      <c r="BE5" s="315" t="s">
        <v>16</v>
      </c>
      <c r="BS5" s="18" t="s">
        <v>7</v>
      </c>
    </row>
    <row r="6" spans="2:71" ht="36.9" customHeight="1">
      <c r="B6" s="21"/>
      <c r="D6" s="27" t="s">
        <v>17</v>
      </c>
      <c r="K6" s="319" t="s">
        <v>18</v>
      </c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R6" s="21"/>
      <c r="BE6" s="316"/>
      <c r="BS6" s="18" t="s">
        <v>7</v>
      </c>
    </row>
    <row r="7" spans="2:71" ht="12" customHeight="1">
      <c r="B7" s="21"/>
      <c r="D7" s="28" t="s">
        <v>19</v>
      </c>
      <c r="K7" s="26" t="s">
        <v>20</v>
      </c>
      <c r="AK7" s="28" t="s">
        <v>21</v>
      </c>
      <c r="AN7" s="26" t="s">
        <v>22</v>
      </c>
      <c r="AR7" s="21"/>
      <c r="BE7" s="316"/>
      <c r="BS7" s="18" t="s">
        <v>7</v>
      </c>
    </row>
    <row r="8" spans="2:71" ht="12" customHeight="1">
      <c r="B8" s="21"/>
      <c r="D8" s="28" t="s">
        <v>23</v>
      </c>
      <c r="K8" s="26" t="s">
        <v>24</v>
      </c>
      <c r="AK8" s="28" t="s">
        <v>25</v>
      </c>
      <c r="AN8" s="29" t="s">
        <v>26</v>
      </c>
      <c r="AR8" s="21"/>
      <c r="BE8" s="316"/>
      <c r="BS8" s="18" t="s">
        <v>7</v>
      </c>
    </row>
    <row r="9" spans="2:71" ht="29.25" customHeight="1">
      <c r="B9" s="21"/>
      <c r="D9" s="25" t="s">
        <v>27</v>
      </c>
      <c r="K9" s="30" t="s">
        <v>28</v>
      </c>
      <c r="AR9" s="21"/>
      <c r="BE9" s="316"/>
      <c r="BS9" s="18" t="s">
        <v>7</v>
      </c>
    </row>
    <row r="10" spans="2:71" ht="12" customHeight="1">
      <c r="B10" s="21"/>
      <c r="D10" s="28" t="s">
        <v>29</v>
      </c>
      <c r="AK10" s="28" t="s">
        <v>30</v>
      </c>
      <c r="AN10" s="26" t="s">
        <v>3</v>
      </c>
      <c r="AR10" s="21"/>
      <c r="BE10" s="316"/>
      <c r="BS10" s="18" t="s">
        <v>7</v>
      </c>
    </row>
    <row r="11" spans="2:71" ht="18.45" customHeight="1">
      <c r="B11" s="21"/>
      <c r="E11" s="26" t="s">
        <v>31</v>
      </c>
      <c r="AK11" s="28" t="s">
        <v>32</v>
      </c>
      <c r="AN11" s="26" t="s">
        <v>3</v>
      </c>
      <c r="AR11" s="21"/>
      <c r="BE11" s="316"/>
      <c r="BS11" s="18" t="s">
        <v>7</v>
      </c>
    </row>
    <row r="12" spans="2:71" ht="6.9" customHeight="1">
      <c r="B12" s="21"/>
      <c r="AR12" s="21"/>
      <c r="BE12" s="316"/>
      <c r="BS12" s="18" t="s">
        <v>7</v>
      </c>
    </row>
    <row r="13" spans="2:71" ht="12" customHeight="1">
      <c r="B13" s="21"/>
      <c r="D13" s="28" t="s">
        <v>33</v>
      </c>
      <c r="AK13" s="28" t="s">
        <v>30</v>
      </c>
      <c r="AN13" s="31" t="s">
        <v>34</v>
      </c>
      <c r="AR13" s="21"/>
      <c r="BE13" s="316"/>
      <c r="BS13" s="18" t="s">
        <v>7</v>
      </c>
    </row>
    <row r="14" spans="2:71" ht="13.2">
      <c r="B14" s="21"/>
      <c r="E14" s="320" t="s">
        <v>34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28" t="s">
        <v>32</v>
      </c>
      <c r="AN14" s="31" t="s">
        <v>34</v>
      </c>
      <c r="AR14" s="21"/>
      <c r="BE14" s="316"/>
      <c r="BS14" s="18" t="s">
        <v>7</v>
      </c>
    </row>
    <row r="15" spans="2:71" ht="6.9" customHeight="1">
      <c r="B15" s="21"/>
      <c r="AR15" s="21"/>
      <c r="BE15" s="316"/>
      <c r="BS15" s="18" t="s">
        <v>4</v>
      </c>
    </row>
    <row r="16" spans="2:71" ht="12" customHeight="1">
      <c r="B16" s="21"/>
      <c r="D16" s="28" t="s">
        <v>35</v>
      </c>
      <c r="AK16" s="28" t="s">
        <v>30</v>
      </c>
      <c r="AN16" s="26" t="s">
        <v>3</v>
      </c>
      <c r="AR16" s="21"/>
      <c r="BE16" s="316"/>
      <c r="BS16" s="18" t="s">
        <v>4</v>
      </c>
    </row>
    <row r="17" spans="2:71" ht="18.45" customHeight="1">
      <c r="B17" s="21"/>
      <c r="E17" s="26" t="s">
        <v>36</v>
      </c>
      <c r="AK17" s="28" t="s">
        <v>32</v>
      </c>
      <c r="AN17" s="26" t="s">
        <v>3</v>
      </c>
      <c r="AR17" s="21"/>
      <c r="BE17" s="316"/>
      <c r="BS17" s="18" t="s">
        <v>37</v>
      </c>
    </row>
    <row r="18" spans="2:71" ht="6.9" customHeight="1">
      <c r="B18" s="21"/>
      <c r="AR18" s="21"/>
      <c r="BE18" s="316"/>
      <c r="BS18" s="18" t="s">
        <v>7</v>
      </c>
    </row>
    <row r="19" spans="2:71" ht="12" customHeight="1">
      <c r="B19" s="21"/>
      <c r="D19" s="28" t="s">
        <v>38</v>
      </c>
      <c r="AK19" s="28" t="s">
        <v>30</v>
      </c>
      <c r="AN19" s="26" t="s">
        <v>3</v>
      </c>
      <c r="AR19" s="21"/>
      <c r="BE19" s="316"/>
      <c r="BS19" s="18" t="s">
        <v>7</v>
      </c>
    </row>
    <row r="20" spans="2:71" ht="18.45" customHeight="1">
      <c r="B20" s="21"/>
      <c r="E20" s="26" t="s">
        <v>39</v>
      </c>
      <c r="AK20" s="28" t="s">
        <v>32</v>
      </c>
      <c r="AN20" s="26" t="s">
        <v>3</v>
      </c>
      <c r="AR20" s="21"/>
      <c r="BE20" s="316"/>
      <c r="BS20" s="18" t="s">
        <v>37</v>
      </c>
    </row>
    <row r="21" spans="2:57" ht="6.9" customHeight="1">
      <c r="B21" s="21"/>
      <c r="AR21" s="21"/>
      <c r="BE21" s="316"/>
    </row>
    <row r="22" spans="2:57" ht="12" customHeight="1">
      <c r="B22" s="21"/>
      <c r="D22" s="28" t="s">
        <v>40</v>
      </c>
      <c r="AR22" s="21"/>
      <c r="BE22" s="316"/>
    </row>
    <row r="23" spans="2:57" ht="47.25" customHeight="1">
      <c r="B23" s="21"/>
      <c r="E23" s="322" t="s">
        <v>41</v>
      </c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R23" s="21"/>
      <c r="BE23" s="316"/>
    </row>
    <row r="24" spans="2:57" ht="6.9" customHeight="1">
      <c r="B24" s="21"/>
      <c r="AR24" s="21"/>
      <c r="BE24" s="316"/>
    </row>
    <row r="25" spans="2:57" ht="6.9" customHeight="1">
      <c r="B25" s="2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1"/>
      <c r="BE25" s="316"/>
    </row>
    <row r="26" spans="2:57" s="1" customFormat="1" ht="25.95" customHeight="1">
      <c r="B26" s="34"/>
      <c r="D26" s="35" t="s">
        <v>42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06">
        <f>ROUND(AG54,2)</f>
        <v>0</v>
      </c>
      <c r="AL26" s="307"/>
      <c r="AM26" s="307"/>
      <c r="AN26" s="307"/>
      <c r="AO26" s="307"/>
      <c r="AR26" s="34"/>
      <c r="BE26" s="316"/>
    </row>
    <row r="27" spans="2:57" s="1" customFormat="1" ht="6.9" customHeight="1">
      <c r="B27" s="34"/>
      <c r="AR27" s="34"/>
      <c r="BE27" s="316"/>
    </row>
    <row r="28" spans="2:57" s="1" customFormat="1" ht="13.2">
      <c r="B28" s="34"/>
      <c r="L28" s="308" t="s">
        <v>43</v>
      </c>
      <c r="M28" s="308"/>
      <c r="N28" s="308"/>
      <c r="O28" s="308"/>
      <c r="P28" s="308"/>
      <c r="W28" s="308" t="s">
        <v>44</v>
      </c>
      <c r="X28" s="308"/>
      <c r="Y28" s="308"/>
      <c r="Z28" s="308"/>
      <c r="AA28" s="308"/>
      <c r="AB28" s="308"/>
      <c r="AC28" s="308"/>
      <c r="AD28" s="308"/>
      <c r="AE28" s="308"/>
      <c r="AK28" s="308" t="s">
        <v>45</v>
      </c>
      <c r="AL28" s="308"/>
      <c r="AM28" s="308"/>
      <c r="AN28" s="308"/>
      <c r="AO28" s="308"/>
      <c r="AR28" s="34"/>
      <c r="BE28" s="316"/>
    </row>
    <row r="29" spans="2:57" s="2" customFormat="1" ht="14.4" customHeight="1">
      <c r="B29" s="38"/>
      <c r="D29" s="28" t="s">
        <v>46</v>
      </c>
      <c r="F29" s="28" t="s">
        <v>47</v>
      </c>
      <c r="L29" s="302">
        <v>0.21</v>
      </c>
      <c r="M29" s="301"/>
      <c r="N29" s="301"/>
      <c r="O29" s="301"/>
      <c r="P29" s="301"/>
      <c r="W29" s="300">
        <f>ROUND(AZ54,2)</f>
        <v>0</v>
      </c>
      <c r="X29" s="301"/>
      <c r="Y29" s="301"/>
      <c r="Z29" s="301"/>
      <c r="AA29" s="301"/>
      <c r="AB29" s="301"/>
      <c r="AC29" s="301"/>
      <c r="AD29" s="301"/>
      <c r="AE29" s="301"/>
      <c r="AK29" s="300">
        <f>ROUND(AV54,2)</f>
        <v>0</v>
      </c>
      <c r="AL29" s="301"/>
      <c r="AM29" s="301"/>
      <c r="AN29" s="301"/>
      <c r="AO29" s="301"/>
      <c r="AR29" s="38"/>
      <c r="BE29" s="317"/>
    </row>
    <row r="30" spans="2:57" s="2" customFormat="1" ht="14.4" customHeight="1">
      <c r="B30" s="38"/>
      <c r="F30" s="28" t="s">
        <v>48</v>
      </c>
      <c r="L30" s="302">
        <v>0.15</v>
      </c>
      <c r="M30" s="301"/>
      <c r="N30" s="301"/>
      <c r="O30" s="301"/>
      <c r="P30" s="301"/>
      <c r="W30" s="300">
        <f>ROUND(BA54,2)</f>
        <v>0</v>
      </c>
      <c r="X30" s="301"/>
      <c r="Y30" s="301"/>
      <c r="Z30" s="301"/>
      <c r="AA30" s="301"/>
      <c r="AB30" s="301"/>
      <c r="AC30" s="301"/>
      <c r="AD30" s="301"/>
      <c r="AE30" s="301"/>
      <c r="AK30" s="300">
        <f>ROUND(AW54,2)</f>
        <v>0</v>
      </c>
      <c r="AL30" s="301"/>
      <c r="AM30" s="301"/>
      <c r="AN30" s="301"/>
      <c r="AO30" s="301"/>
      <c r="AR30" s="38"/>
      <c r="BE30" s="317"/>
    </row>
    <row r="31" spans="2:57" s="2" customFormat="1" ht="14.4" customHeight="1" hidden="1">
      <c r="B31" s="38"/>
      <c r="F31" s="28" t="s">
        <v>49</v>
      </c>
      <c r="L31" s="302">
        <v>0.21</v>
      </c>
      <c r="M31" s="301"/>
      <c r="N31" s="301"/>
      <c r="O31" s="301"/>
      <c r="P31" s="301"/>
      <c r="W31" s="300">
        <f>ROUND(BB54,2)</f>
        <v>0</v>
      </c>
      <c r="X31" s="301"/>
      <c r="Y31" s="301"/>
      <c r="Z31" s="301"/>
      <c r="AA31" s="301"/>
      <c r="AB31" s="301"/>
      <c r="AC31" s="301"/>
      <c r="AD31" s="301"/>
      <c r="AE31" s="301"/>
      <c r="AK31" s="300">
        <v>0</v>
      </c>
      <c r="AL31" s="301"/>
      <c r="AM31" s="301"/>
      <c r="AN31" s="301"/>
      <c r="AO31" s="301"/>
      <c r="AR31" s="38"/>
      <c r="BE31" s="317"/>
    </row>
    <row r="32" spans="2:57" s="2" customFormat="1" ht="14.4" customHeight="1" hidden="1">
      <c r="B32" s="38"/>
      <c r="F32" s="28" t="s">
        <v>50</v>
      </c>
      <c r="L32" s="302">
        <v>0.15</v>
      </c>
      <c r="M32" s="301"/>
      <c r="N32" s="301"/>
      <c r="O32" s="301"/>
      <c r="P32" s="301"/>
      <c r="W32" s="300">
        <f>ROUND(BC54,2)</f>
        <v>0</v>
      </c>
      <c r="X32" s="301"/>
      <c r="Y32" s="301"/>
      <c r="Z32" s="301"/>
      <c r="AA32" s="301"/>
      <c r="AB32" s="301"/>
      <c r="AC32" s="301"/>
      <c r="AD32" s="301"/>
      <c r="AE32" s="301"/>
      <c r="AK32" s="300">
        <v>0</v>
      </c>
      <c r="AL32" s="301"/>
      <c r="AM32" s="301"/>
      <c r="AN32" s="301"/>
      <c r="AO32" s="301"/>
      <c r="AR32" s="38"/>
      <c r="BE32" s="317"/>
    </row>
    <row r="33" spans="2:44" s="2" customFormat="1" ht="14.4" customHeight="1" hidden="1">
      <c r="B33" s="38"/>
      <c r="F33" s="28" t="s">
        <v>51</v>
      </c>
      <c r="L33" s="302">
        <v>0</v>
      </c>
      <c r="M33" s="301"/>
      <c r="N33" s="301"/>
      <c r="O33" s="301"/>
      <c r="P33" s="301"/>
      <c r="W33" s="300">
        <f>ROUND(BD54,2)</f>
        <v>0</v>
      </c>
      <c r="X33" s="301"/>
      <c r="Y33" s="301"/>
      <c r="Z33" s="301"/>
      <c r="AA33" s="301"/>
      <c r="AB33" s="301"/>
      <c r="AC33" s="301"/>
      <c r="AD33" s="301"/>
      <c r="AE33" s="301"/>
      <c r="AK33" s="300">
        <v>0</v>
      </c>
      <c r="AL33" s="301"/>
      <c r="AM33" s="301"/>
      <c r="AN33" s="301"/>
      <c r="AO33" s="301"/>
      <c r="AR33" s="38"/>
    </row>
    <row r="34" spans="2:44" s="1" customFormat="1" ht="6.9" customHeight="1">
      <c r="B34" s="34"/>
      <c r="AR34" s="34"/>
    </row>
    <row r="35" spans="2:44" s="1" customFormat="1" ht="25.95" customHeight="1">
      <c r="B35" s="34"/>
      <c r="C35" s="39"/>
      <c r="D35" s="40" t="s">
        <v>52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53</v>
      </c>
      <c r="U35" s="41"/>
      <c r="V35" s="41"/>
      <c r="W35" s="41"/>
      <c r="X35" s="314" t="s">
        <v>54</v>
      </c>
      <c r="Y35" s="312"/>
      <c r="Z35" s="312"/>
      <c r="AA35" s="312"/>
      <c r="AB35" s="312"/>
      <c r="AC35" s="41"/>
      <c r="AD35" s="41"/>
      <c r="AE35" s="41"/>
      <c r="AF35" s="41"/>
      <c r="AG35" s="41"/>
      <c r="AH35" s="41"/>
      <c r="AI35" s="41"/>
      <c r="AJ35" s="41"/>
      <c r="AK35" s="311">
        <f>SUM(AK26:AK33)</f>
        <v>0</v>
      </c>
      <c r="AL35" s="312"/>
      <c r="AM35" s="312"/>
      <c r="AN35" s="312"/>
      <c r="AO35" s="313"/>
      <c r="AP35" s="39"/>
      <c r="AQ35" s="39"/>
      <c r="AR35" s="34"/>
    </row>
    <row r="36" spans="2:44" s="1" customFormat="1" ht="6.9" customHeight="1">
      <c r="B36" s="34"/>
      <c r="AR36" s="34"/>
    </row>
    <row r="37" spans="2:44" s="1" customFormat="1" ht="6.9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</row>
    <row r="41" spans="2:44" s="1" customFormat="1" ht="6.9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</row>
    <row r="42" spans="2:44" s="1" customFormat="1" ht="24.9" customHeight="1">
      <c r="B42" s="34"/>
      <c r="C42" s="22" t="s">
        <v>55</v>
      </c>
      <c r="AR42" s="34"/>
    </row>
    <row r="43" spans="2:44" s="1" customFormat="1" ht="6.9" customHeight="1">
      <c r="B43" s="34"/>
      <c r="AR43" s="34"/>
    </row>
    <row r="44" spans="2:44" s="3" customFormat="1" ht="12" customHeight="1">
      <c r="B44" s="47"/>
      <c r="C44" s="28" t="s">
        <v>14</v>
      </c>
      <c r="L44" s="3" t="str">
        <f>K5</f>
        <v>145052023-2</v>
      </c>
      <c r="AR44" s="47"/>
    </row>
    <row r="45" spans="2:44" s="4" customFormat="1" ht="36.9" customHeight="1">
      <c r="B45" s="48"/>
      <c r="C45" s="49" t="s">
        <v>17</v>
      </c>
      <c r="L45" s="303" t="str">
        <f>K6</f>
        <v>Gerontologické centrum Šimůnkova - Rozšíření denního stacionáře</v>
      </c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R45" s="48"/>
    </row>
    <row r="46" spans="2:44" s="1" customFormat="1" ht="6.9" customHeight="1">
      <c r="B46" s="34"/>
      <c r="AR46" s="34"/>
    </row>
    <row r="47" spans="2:44" s="1" customFormat="1" ht="12" customHeight="1">
      <c r="B47" s="34"/>
      <c r="C47" s="28" t="s">
        <v>23</v>
      </c>
      <c r="L47" s="50" t="str">
        <f>IF(K8="","",K8)</f>
        <v xml:space="preserve"> Šimůnkova 1600/5. Praha 8 - Kobylisy</v>
      </c>
      <c r="AI47" s="28" t="s">
        <v>25</v>
      </c>
      <c r="AM47" s="305" t="str">
        <f>IF(AN8="","",AN8)</f>
        <v>12. 5. 2023</v>
      </c>
      <c r="AN47" s="305"/>
      <c r="AR47" s="34"/>
    </row>
    <row r="48" spans="2:44" s="1" customFormat="1" ht="6.9" customHeight="1">
      <c r="B48" s="34"/>
      <c r="AR48" s="34"/>
    </row>
    <row r="49" spans="2:56" s="1" customFormat="1" ht="25.65" customHeight="1">
      <c r="B49" s="34"/>
      <c r="C49" s="28" t="s">
        <v>29</v>
      </c>
      <c r="L49" s="3" t="str">
        <f>IF(E11="","",E11)</f>
        <v>Gerontologické centrum v Praze 8</v>
      </c>
      <c r="AI49" s="28" t="s">
        <v>35</v>
      </c>
      <c r="AM49" s="289" t="str">
        <f>IF(E17="","",E17)</f>
        <v> ATELIER GENESIS spol. s.r.o.</v>
      </c>
      <c r="AN49" s="290"/>
      <c r="AO49" s="290"/>
      <c r="AP49" s="290"/>
      <c r="AR49" s="34"/>
      <c r="AS49" s="285" t="s">
        <v>56</v>
      </c>
      <c r="AT49" s="286"/>
      <c r="AU49" s="52"/>
      <c r="AV49" s="52"/>
      <c r="AW49" s="52"/>
      <c r="AX49" s="52"/>
      <c r="AY49" s="52"/>
      <c r="AZ49" s="52"/>
      <c r="BA49" s="52"/>
      <c r="BB49" s="52"/>
      <c r="BC49" s="52"/>
      <c r="BD49" s="53"/>
    </row>
    <row r="50" spans="2:56" s="1" customFormat="1" ht="25.65" customHeight="1">
      <c r="B50" s="34"/>
      <c r="C50" s="28" t="s">
        <v>33</v>
      </c>
      <c r="L50" s="3" t="str">
        <f>IF(E14="Vyplň údaj","",E14)</f>
        <v/>
      </c>
      <c r="AI50" s="28" t="s">
        <v>38</v>
      </c>
      <c r="AM50" s="289" t="str">
        <f>IF(E20="","",E20)</f>
        <v xml:space="preserve">S3-Servis,Statika,Stavby s.r.o. </v>
      </c>
      <c r="AN50" s="290"/>
      <c r="AO50" s="290"/>
      <c r="AP50" s="290"/>
      <c r="AR50" s="34"/>
      <c r="AS50" s="287"/>
      <c r="AT50" s="288"/>
      <c r="BD50" s="55"/>
    </row>
    <row r="51" spans="2:56" s="1" customFormat="1" ht="10.95" customHeight="1">
      <c r="B51" s="34"/>
      <c r="AR51" s="34"/>
      <c r="AS51" s="287"/>
      <c r="AT51" s="288"/>
      <c r="BD51" s="55"/>
    </row>
    <row r="52" spans="2:56" s="1" customFormat="1" ht="29.25" customHeight="1">
      <c r="B52" s="34"/>
      <c r="C52" s="294" t="s">
        <v>57</v>
      </c>
      <c r="D52" s="295"/>
      <c r="E52" s="295"/>
      <c r="F52" s="295"/>
      <c r="G52" s="295"/>
      <c r="H52" s="56"/>
      <c r="I52" s="297" t="s">
        <v>58</v>
      </c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6" t="s">
        <v>59</v>
      </c>
      <c r="AH52" s="295"/>
      <c r="AI52" s="295"/>
      <c r="AJ52" s="295"/>
      <c r="AK52" s="295"/>
      <c r="AL52" s="295"/>
      <c r="AM52" s="295"/>
      <c r="AN52" s="297" t="s">
        <v>60</v>
      </c>
      <c r="AO52" s="295"/>
      <c r="AP52" s="295"/>
      <c r="AQ52" s="57" t="s">
        <v>61</v>
      </c>
      <c r="AR52" s="34"/>
      <c r="AS52" s="58" t="s">
        <v>62</v>
      </c>
      <c r="AT52" s="59" t="s">
        <v>63</v>
      </c>
      <c r="AU52" s="59" t="s">
        <v>64</v>
      </c>
      <c r="AV52" s="59" t="s">
        <v>65</v>
      </c>
      <c r="AW52" s="59" t="s">
        <v>66</v>
      </c>
      <c r="AX52" s="59" t="s">
        <v>67</v>
      </c>
      <c r="AY52" s="59" t="s">
        <v>68</v>
      </c>
      <c r="AZ52" s="59" t="s">
        <v>69</v>
      </c>
      <c r="BA52" s="59" t="s">
        <v>70</v>
      </c>
      <c r="BB52" s="59" t="s">
        <v>71</v>
      </c>
      <c r="BC52" s="59" t="s">
        <v>72</v>
      </c>
      <c r="BD52" s="60" t="s">
        <v>73</v>
      </c>
    </row>
    <row r="53" spans="2:56" s="1" customFormat="1" ht="10.95" customHeight="1">
      <c r="B53" s="34"/>
      <c r="AR53" s="34"/>
      <c r="AS53" s="61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3"/>
    </row>
    <row r="54" spans="2:90" s="5" customFormat="1" ht="32.4" customHeight="1">
      <c r="B54" s="62"/>
      <c r="C54" s="63" t="s">
        <v>74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298">
        <f>ROUND(SUM(AG55:AG60),2)</f>
        <v>0</v>
      </c>
      <c r="AH54" s="298"/>
      <c r="AI54" s="298"/>
      <c r="AJ54" s="298"/>
      <c r="AK54" s="298"/>
      <c r="AL54" s="298"/>
      <c r="AM54" s="298"/>
      <c r="AN54" s="299">
        <f aca="true" t="shared" si="0" ref="AN54:AN60">SUM(AG54,AT54)</f>
        <v>0</v>
      </c>
      <c r="AO54" s="299"/>
      <c r="AP54" s="299"/>
      <c r="AQ54" s="66" t="s">
        <v>3</v>
      </c>
      <c r="AR54" s="62"/>
      <c r="AS54" s="67">
        <f>ROUND(SUM(AS55:AS60),2)</f>
        <v>0</v>
      </c>
      <c r="AT54" s="68">
        <f aca="true" t="shared" si="1" ref="AT54:AT60">ROUND(SUM(AV54:AW54),2)</f>
        <v>0</v>
      </c>
      <c r="AU54" s="69">
        <f>ROUND(SUM(AU55:AU60),5)</f>
        <v>0</v>
      </c>
      <c r="AV54" s="68">
        <f>ROUND(AZ54*L29,2)</f>
        <v>0</v>
      </c>
      <c r="AW54" s="68">
        <f>ROUND(BA54*L30,2)</f>
        <v>0</v>
      </c>
      <c r="AX54" s="68">
        <f>ROUND(BB54*L29,2)</f>
        <v>0</v>
      </c>
      <c r="AY54" s="68">
        <f>ROUND(BC54*L30,2)</f>
        <v>0</v>
      </c>
      <c r="AZ54" s="68">
        <f>ROUND(SUM(AZ55:AZ60),2)</f>
        <v>0</v>
      </c>
      <c r="BA54" s="68">
        <f>ROUND(SUM(BA55:BA60),2)</f>
        <v>0</v>
      </c>
      <c r="BB54" s="68">
        <f>ROUND(SUM(BB55:BB60),2)</f>
        <v>0</v>
      </c>
      <c r="BC54" s="68">
        <f>ROUND(SUM(BC55:BC60),2)</f>
        <v>0</v>
      </c>
      <c r="BD54" s="70">
        <f>ROUND(SUM(BD55:BD60),2)</f>
        <v>0</v>
      </c>
      <c r="BS54" s="71" t="s">
        <v>75</v>
      </c>
      <c r="BT54" s="71" t="s">
        <v>76</v>
      </c>
      <c r="BU54" s="72" t="s">
        <v>77</v>
      </c>
      <c r="BV54" s="71" t="s">
        <v>78</v>
      </c>
      <c r="BW54" s="71" t="s">
        <v>5</v>
      </c>
      <c r="BX54" s="71" t="s">
        <v>79</v>
      </c>
      <c r="CL54" s="71" t="s">
        <v>20</v>
      </c>
    </row>
    <row r="55" spans="1:91" s="6" customFormat="1" ht="16.5" customHeight="1">
      <c r="A55" s="73" t="s">
        <v>80</v>
      </c>
      <c r="B55" s="74"/>
      <c r="C55" s="75"/>
      <c r="D55" s="291" t="s">
        <v>81</v>
      </c>
      <c r="E55" s="291"/>
      <c r="F55" s="291"/>
      <c r="G55" s="291"/>
      <c r="H55" s="291"/>
      <c r="I55" s="76"/>
      <c r="J55" s="291" t="s">
        <v>82</v>
      </c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2">
        <f>'SO.01 - Stavba_Hlavní uzn...'!J30</f>
        <v>0</v>
      </c>
      <c r="AH55" s="293"/>
      <c r="AI55" s="293"/>
      <c r="AJ55" s="293"/>
      <c r="AK55" s="293"/>
      <c r="AL55" s="293"/>
      <c r="AM55" s="293"/>
      <c r="AN55" s="292">
        <f t="shared" si="0"/>
        <v>0</v>
      </c>
      <c r="AO55" s="293"/>
      <c r="AP55" s="293"/>
      <c r="AQ55" s="77" t="s">
        <v>83</v>
      </c>
      <c r="AR55" s="74"/>
      <c r="AS55" s="78">
        <v>0</v>
      </c>
      <c r="AT55" s="79">
        <f t="shared" si="1"/>
        <v>0</v>
      </c>
      <c r="AU55" s="80">
        <f>'SO.01 - Stavba_Hlavní uzn...'!P101</f>
        <v>0</v>
      </c>
      <c r="AV55" s="79">
        <f>'SO.01 - Stavba_Hlavní uzn...'!J33</f>
        <v>0</v>
      </c>
      <c r="AW55" s="79">
        <f>'SO.01 - Stavba_Hlavní uzn...'!J34</f>
        <v>0</v>
      </c>
      <c r="AX55" s="79">
        <f>'SO.01 - Stavba_Hlavní uzn...'!J35</f>
        <v>0</v>
      </c>
      <c r="AY55" s="79">
        <f>'SO.01 - Stavba_Hlavní uzn...'!J36</f>
        <v>0</v>
      </c>
      <c r="AZ55" s="79">
        <f>'SO.01 - Stavba_Hlavní uzn...'!F33</f>
        <v>0</v>
      </c>
      <c r="BA55" s="79">
        <f>'SO.01 - Stavba_Hlavní uzn...'!F34</f>
        <v>0</v>
      </c>
      <c r="BB55" s="79">
        <f>'SO.01 - Stavba_Hlavní uzn...'!F35</f>
        <v>0</v>
      </c>
      <c r="BC55" s="79">
        <f>'SO.01 - Stavba_Hlavní uzn...'!F36</f>
        <v>0</v>
      </c>
      <c r="BD55" s="81">
        <f>'SO.01 - Stavba_Hlavní uzn...'!F37</f>
        <v>0</v>
      </c>
      <c r="BT55" s="82" t="s">
        <v>84</v>
      </c>
      <c r="BV55" s="82" t="s">
        <v>78</v>
      </c>
      <c r="BW55" s="82" t="s">
        <v>85</v>
      </c>
      <c r="BX55" s="82" t="s">
        <v>5</v>
      </c>
      <c r="CL55" s="82" t="s">
        <v>20</v>
      </c>
      <c r="CM55" s="82" t="s">
        <v>86</v>
      </c>
    </row>
    <row r="56" spans="1:91" s="6" customFormat="1" ht="16.5" customHeight="1">
      <c r="A56" s="73" t="s">
        <v>80</v>
      </c>
      <c r="B56" s="74"/>
      <c r="C56" s="75"/>
      <c r="D56" s="291" t="s">
        <v>87</v>
      </c>
      <c r="E56" s="291"/>
      <c r="F56" s="291"/>
      <c r="G56" s="291"/>
      <c r="H56" s="291"/>
      <c r="I56" s="76"/>
      <c r="J56" s="291" t="s">
        <v>88</v>
      </c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2">
        <f>'SO.02 - ZTI'!J30</f>
        <v>0</v>
      </c>
      <c r="AH56" s="293"/>
      <c r="AI56" s="293"/>
      <c r="AJ56" s="293"/>
      <c r="AK56" s="293"/>
      <c r="AL56" s="293"/>
      <c r="AM56" s="293"/>
      <c r="AN56" s="292">
        <f t="shared" si="0"/>
        <v>0</v>
      </c>
      <c r="AO56" s="293"/>
      <c r="AP56" s="293"/>
      <c r="AQ56" s="77" t="s">
        <v>83</v>
      </c>
      <c r="AR56" s="74"/>
      <c r="AS56" s="78">
        <v>0</v>
      </c>
      <c r="AT56" s="79">
        <f t="shared" si="1"/>
        <v>0</v>
      </c>
      <c r="AU56" s="80">
        <f>'SO.02 - ZTI'!P86</f>
        <v>0</v>
      </c>
      <c r="AV56" s="79">
        <f>'SO.02 - ZTI'!J33</f>
        <v>0</v>
      </c>
      <c r="AW56" s="79">
        <f>'SO.02 - ZTI'!J34</f>
        <v>0</v>
      </c>
      <c r="AX56" s="79">
        <f>'SO.02 - ZTI'!J35</f>
        <v>0</v>
      </c>
      <c r="AY56" s="79">
        <f>'SO.02 - ZTI'!J36</f>
        <v>0</v>
      </c>
      <c r="AZ56" s="79">
        <f>'SO.02 - ZTI'!F33</f>
        <v>0</v>
      </c>
      <c r="BA56" s="79">
        <f>'SO.02 - ZTI'!F34</f>
        <v>0</v>
      </c>
      <c r="BB56" s="79">
        <f>'SO.02 - ZTI'!F35</f>
        <v>0</v>
      </c>
      <c r="BC56" s="79">
        <f>'SO.02 - ZTI'!F36</f>
        <v>0</v>
      </c>
      <c r="BD56" s="81">
        <f>'SO.02 - ZTI'!F37</f>
        <v>0</v>
      </c>
      <c r="BT56" s="82" t="s">
        <v>84</v>
      </c>
      <c r="BV56" s="82" t="s">
        <v>78</v>
      </c>
      <c r="BW56" s="82" t="s">
        <v>89</v>
      </c>
      <c r="BX56" s="82" t="s">
        <v>5</v>
      </c>
      <c r="CL56" s="82" t="s">
        <v>20</v>
      </c>
      <c r="CM56" s="82" t="s">
        <v>86</v>
      </c>
    </row>
    <row r="57" spans="1:91" s="6" customFormat="1" ht="16.5" customHeight="1">
      <c r="A57" s="73" t="s">
        <v>80</v>
      </c>
      <c r="B57" s="74"/>
      <c r="C57" s="75"/>
      <c r="D57" s="291" t="s">
        <v>90</v>
      </c>
      <c r="E57" s="291"/>
      <c r="F57" s="291"/>
      <c r="G57" s="291"/>
      <c r="H57" s="291"/>
      <c r="I57" s="76"/>
      <c r="J57" s="291" t="s">
        <v>91</v>
      </c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2">
        <f>'SO.03 - UT'!J30</f>
        <v>0</v>
      </c>
      <c r="AH57" s="293"/>
      <c r="AI57" s="293"/>
      <c r="AJ57" s="293"/>
      <c r="AK57" s="293"/>
      <c r="AL57" s="293"/>
      <c r="AM57" s="293"/>
      <c r="AN57" s="292">
        <f t="shared" si="0"/>
        <v>0</v>
      </c>
      <c r="AO57" s="293"/>
      <c r="AP57" s="293"/>
      <c r="AQ57" s="77" t="s">
        <v>83</v>
      </c>
      <c r="AR57" s="74"/>
      <c r="AS57" s="78">
        <v>0</v>
      </c>
      <c r="AT57" s="79">
        <f t="shared" si="1"/>
        <v>0</v>
      </c>
      <c r="AU57" s="80">
        <f>'SO.03 - UT'!P83</f>
        <v>0</v>
      </c>
      <c r="AV57" s="79">
        <f>'SO.03 - UT'!J33</f>
        <v>0</v>
      </c>
      <c r="AW57" s="79">
        <f>'SO.03 - UT'!J34</f>
        <v>0</v>
      </c>
      <c r="AX57" s="79">
        <f>'SO.03 - UT'!J35</f>
        <v>0</v>
      </c>
      <c r="AY57" s="79">
        <f>'SO.03 - UT'!J36</f>
        <v>0</v>
      </c>
      <c r="AZ57" s="79">
        <f>'SO.03 - UT'!F33</f>
        <v>0</v>
      </c>
      <c r="BA57" s="79">
        <f>'SO.03 - UT'!F34</f>
        <v>0</v>
      </c>
      <c r="BB57" s="79">
        <f>'SO.03 - UT'!F35</f>
        <v>0</v>
      </c>
      <c r="BC57" s="79">
        <f>'SO.03 - UT'!F36</f>
        <v>0</v>
      </c>
      <c r="BD57" s="81">
        <f>'SO.03 - UT'!F37</f>
        <v>0</v>
      </c>
      <c r="BT57" s="82" t="s">
        <v>84</v>
      </c>
      <c r="BV57" s="82" t="s">
        <v>78</v>
      </c>
      <c r="BW57" s="82" t="s">
        <v>92</v>
      </c>
      <c r="BX57" s="82" t="s">
        <v>5</v>
      </c>
      <c r="CL57" s="82" t="s">
        <v>20</v>
      </c>
      <c r="CM57" s="82" t="s">
        <v>86</v>
      </c>
    </row>
    <row r="58" spans="1:91" s="6" customFormat="1" ht="16.5" customHeight="1">
      <c r="A58" s="73" t="s">
        <v>80</v>
      </c>
      <c r="B58" s="74"/>
      <c r="C58" s="75"/>
      <c r="D58" s="291" t="s">
        <v>93</v>
      </c>
      <c r="E58" s="291"/>
      <c r="F58" s="291"/>
      <c r="G58" s="291"/>
      <c r="H58" s="291"/>
      <c r="I58" s="76"/>
      <c r="J58" s="291" t="s">
        <v>94</v>
      </c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2">
        <f>'SO.04 - FVE + EL'!J30</f>
        <v>0</v>
      </c>
      <c r="AH58" s="293"/>
      <c r="AI58" s="293"/>
      <c r="AJ58" s="293"/>
      <c r="AK58" s="293"/>
      <c r="AL58" s="293"/>
      <c r="AM58" s="293"/>
      <c r="AN58" s="292">
        <f t="shared" si="0"/>
        <v>0</v>
      </c>
      <c r="AO58" s="293"/>
      <c r="AP58" s="293"/>
      <c r="AQ58" s="77" t="s">
        <v>83</v>
      </c>
      <c r="AR58" s="74"/>
      <c r="AS58" s="78">
        <v>0</v>
      </c>
      <c r="AT58" s="79">
        <f t="shared" si="1"/>
        <v>0</v>
      </c>
      <c r="AU58" s="80">
        <f>'SO.04 - FVE + EL'!P83</f>
        <v>0</v>
      </c>
      <c r="AV58" s="79">
        <f>'SO.04 - FVE + EL'!J33</f>
        <v>0</v>
      </c>
      <c r="AW58" s="79">
        <f>'SO.04 - FVE + EL'!J34</f>
        <v>0</v>
      </c>
      <c r="AX58" s="79">
        <f>'SO.04 - FVE + EL'!J35</f>
        <v>0</v>
      </c>
      <c r="AY58" s="79">
        <f>'SO.04 - FVE + EL'!J36</f>
        <v>0</v>
      </c>
      <c r="AZ58" s="79">
        <f>'SO.04 - FVE + EL'!F33</f>
        <v>0</v>
      </c>
      <c r="BA58" s="79">
        <f>'SO.04 - FVE + EL'!F34</f>
        <v>0</v>
      </c>
      <c r="BB58" s="79">
        <f>'SO.04 - FVE + EL'!F35</f>
        <v>0</v>
      </c>
      <c r="BC58" s="79">
        <f>'SO.04 - FVE + EL'!F36</f>
        <v>0</v>
      </c>
      <c r="BD58" s="81">
        <f>'SO.04 - FVE + EL'!F37</f>
        <v>0</v>
      </c>
      <c r="BT58" s="82" t="s">
        <v>84</v>
      </c>
      <c r="BV58" s="82" t="s">
        <v>78</v>
      </c>
      <c r="BW58" s="82" t="s">
        <v>95</v>
      </c>
      <c r="BX58" s="82" t="s">
        <v>5</v>
      </c>
      <c r="CL58" s="82" t="s">
        <v>20</v>
      </c>
      <c r="CM58" s="82" t="s">
        <v>86</v>
      </c>
    </row>
    <row r="59" spans="1:91" s="6" customFormat="1" ht="16.5" customHeight="1">
      <c r="A59" s="73" t="s">
        <v>80</v>
      </c>
      <c r="B59" s="74"/>
      <c r="C59" s="75"/>
      <c r="D59" s="291" t="s">
        <v>96</v>
      </c>
      <c r="E59" s="291"/>
      <c r="F59" s="291"/>
      <c r="G59" s="291"/>
      <c r="H59" s="291"/>
      <c r="I59" s="76"/>
      <c r="J59" s="291" t="s">
        <v>97</v>
      </c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2">
        <f>'SO.05 - VZT'!J30</f>
        <v>0</v>
      </c>
      <c r="AH59" s="293"/>
      <c r="AI59" s="293"/>
      <c r="AJ59" s="293"/>
      <c r="AK59" s="293"/>
      <c r="AL59" s="293"/>
      <c r="AM59" s="293"/>
      <c r="AN59" s="292">
        <f t="shared" si="0"/>
        <v>0</v>
      </c>
      <c r="AO59" s="293"/>
      <c r="AP59" s="293"/>
      <c r="AQ59" s="77" t="s">
        <v>83</v>
      </c>
      <c r="AR59" s="74"/>
      <c r="AS59" s="78">
        <v>0</v>
      </c>
      <c r="AT59" s="79">
        <f t="shared" si="1"/>
        <v>0</v>
      </c>
      <c r="AU59" s="80">
        <f>'SO.05 - VZT'!P85</f>
        <v>0</v>
      </c>
      <c r="AV59" s="79">
        <f>'SO.05 - VZT'!J33</f>
        <v>0</v>
      </c>
      <c r="AW59" s="79">
        <f>'SO.05 - VZT'!J34</f>
        <v>0</v>
      </c>
      <c r="AX59" s="79">
        <f>'SO.05 - VZT'!J35</f>
        <v>0</v>
      </c>
      <c r="AY59" s="79">
        <f>'SO.05 - VZT'!J36</f>
        <v>0</v>
      </c>
      <c r="AZ59" s="79">
        <f>'SO.05 - VZT'!F33</f>
        <v>0</v>
      </c>
      <c r="BA59" s="79">
        <f>'SO.05 - VZT'!F34</f>
        <v>0</v>
      </c>
      <c r="BB59" s="79">
        <f>'SO.05 - VZT'!F35</f>
        <v>0</v>
      </c>
      <c r="BC59" s="79">
        <f>'SO.05 - VZT'!F36</f>
        <v>0</v>
      </c>
      <c r="BD59" s="81">
        <f>'SO.05 - VZT'!F37</f>
        <v>0</v>
      </c>
      <c r="BT59" s="82" t="s">
        <v>84</v>
      </c>
      <c r="BV59" s="82" t="s">
        <v>78</v>
      </c>
      <c r="BW59" s="82" t="s">
        <v>98</v>
      </c>
      <c r="BX59" s="82" t="s">
        <v>5</v>
      </c>
      <c r="CL59" s="82" t="s">
        <v>20</v>
      </c>
      <c r="CM59" s="82" t="s">
        <v>86</v>
      </c>
    </row>
    <row r="60" spans="1:91" s="6" customFormat="1" ht="16.5" customHeight="1">
      <c r="A60" s="73" t="s">
        <v>80</v>
      </c>
      <c r="B60" s="74"/>
      <c r="C60" s="75"/>
      <c r="D60" s="291" t="s">
        <v>99</v>
      </c>
      <c r="E60" s="291"/>
      <c r="F60" s="291"/>
      <c r="G60" s="291"/>
      <c r="H60" s="291"/>
      <c r="I60" s="76"/>
      <c r="J60" s="291" t="s">
        <v>100</v>
      </c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2">
        <f>'SO.06 - VRN'!J30</f>
        <v>0</v>
      </c>
      <c r="AH60" s="293"/>
      <c r="AI60" s="293"/>
      <c r="AJ60" s="293"/>
      <c r="AK60" s="293"/>
      <c r="AL60" s="293"/>
      <c r="AM60" s="293"/>
      <c r="AN60" s="292">
        <f t="shared" si="0"/>
        <v>0</v>
      </c>
      <c r="AO60" s="293"/>
      <c r="AP60" s="293"/>
      <c r="AQ60" s="77" t="s">
        <v>83</v>
      </c>
      <c r="AR60" s="74"/>
      <c r="AS60" s="83">
        <v>0</v>
      </c>
      <c r="AT60" s="84">
        <f t="shared" si="1"/>
        <v>0</v>
      </c>
      <c r="AU60" s="85">
        <f>'SO.06 - VRN'!P84</f>
        <v>0</v>
      </c>
      <c r="AV60" s="84">
        <f>'SO.06 - VRN'!J33</f>
        <v>0</v>
      </c>
      <c r="AW60" s="84">
        <f>'SO.06 - VRN'!J34</f>
        <v>0</v>
      </c>
      <c r="AX60" s="84">
        <f>'SO.06 - VRN'!J35</f>
        <v>0</v>
      </c>
      <c r="AY60" s="84">
        <f>'SO.06 - VRN'!J36</f>
        <v>0</v>
      </c>
      <c r="AZ60" s="84">
        <f>'SO.06 - VRN'!F33</f>
        <v>0</v>
      </c>
      <c r="BA60" s="84">
        <f>'SO.06 - VRN'!F34</f>
        <v>0</v>
      </c>
      <c r="BB60" s="84">
        <f>'SO.06 - VRN'!F35</f>
        <v>0</v>
      </c>
      <c r="BC60" s="84">
        <f>'SO.06 - VRN'!F36</f>
        <v>0</v>
      </c>
      <c r="BD60" s="86">
        <f>'SO.06 - VRN'!F37</f>
        <v>0</v>
      </c>
      <c r="BT60" s="82" t="s">
        <v>84</v>
      </c>
      <c r="BV60" s="82" t="s">
        <v>78</v>
      </c>
      <c r="BW60" s="82" t="s">
        <v>101</v>
      </c>
      <c r="BX60" s="82" t="s">
        <v>5</v>
      </c>
      <c r="CL60" s="82" t="s">
        <v>20</v>
      </c>
      <c r="CM60" s="82" t="s">
        <v>86</v>
      </c>
    </row>
    <row r="61" spans="2:44" s="1" customFormat="1" ht="30" customHeight="1">
      <c r="B61" s="34"/>
      <c r="AR61" s="34"/>
    </row>
    <row r="62" spans="2:44" s="1" customFormat="1" ht="6.9" customHeight="1"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34"/>
    </row>
  </sheetData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AN57:AP57"/>
    <mergeCell ref="AN52:AP52"/>
    <mergeCell ref="AN55:AP55"/>
    <mergeCell ref="L45:AO45"/>
    <mergeCell ref="AM47:AN47"/>
    <mergeCell ref="AM49:AP49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S49:AT51"/>
    <mergeCell ref="AM50:AP50"/>
    <mergeCell ref="D57:H57"/>
    <mergeCell ref="J57:AF57"/>
    <mergeCell ref="AG57:AM57"/>
    <mergeCell ref="C52:G52"/>
    <mergeCell ref="AG52:AM52"/>
    <mergeCell ref="I52:AF52"/>
    <mergeCell ref="D55:H55"/>
    <mergeCell ref="AG55:AM55"/>
    <mergeCell ref="J55:AF55"/>
  </mergeCells>
  <hyperlinks>
    <hyperlink ref="A55" location="'SO.01 - Stavba_Hlavní uzn...'!C2" display="/"/>
    <hyperlink ref="A56" location="'SO.02 - ZTI'!C2" display="/"/>
    <hyperlink ref="A57" location="'SO.03 - UT'!C2" display="/"/>
    <hyperlink ref="A58" location="'SO.04 - FVE + EL'!C2" display="/"/>
    <hyperlink ref="A59" location="'SO.05 - VZT'!C2" display="/"/>
    <hyperlink ref="A60" location="'SO.06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172"/>
  <sheetViews>
    <sheetView showGridLines="0" workbookViewId="0" topLeftCell="A2151">
      <selection activeCell="D1611" sqref="D161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309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85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102</v>
      </c>
      <c r="L4" s="21"/>
      <c r="M4" s="87" t="s">
        <v>11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4" t="str">
        <f>'Rekapitulace stavby'!K6</f>
        <v>Gerontologické centrum Šimůnkova - Rozšíření denního stacionáře</v>
      </c>
      <c r="F7" s="325"/>
      <c r="G7" s="325"/>
      <c r="H7" s="325"/>
      <c r="L7" s="21"/>
    </row>
    <row r="8" spans="2:12" s="1" customFormat="1" ht="12" customHeight="1">
      <c r="B8" s="34"/>
      <c r="D8" s="28" t="s">
        <v>103</v>
      </c>
      <c r="L8" s="34"/>
    </row>
    <row r="9" spans="2:12" s="1" customFormat="1" ht="16.5" customHeight="1">
      <c r="B9" s="34"/>
      <c r="E9" s="303" t="s">
        <v>104</v>
      </c>
      <c r="F9" s="323"/>
      <c r="G9" s="323"/>
      <c r="H9" s="323"/>
      <c r="L9" s="34"/>
    </row>
    <row r="10" spans="2:12" s="1" customFormat="1" ht="12">
      <c r="B10" s="34"/>
      <c r="L10" s="34"/>
    </row>
    <row r="11" spans="2:12" s="1" customFormat="1" ht="12" customHeight="1">
      <c r="B11" s="34"/>
      <c r="D11" s="28" t="s">
        <v>19</v>
      </c>
      <c r="F11" s="26" t="s">
        <v>20</v>
      </c>
      <c r="I11" s="28" t="s">
        <v>21</v>
      </c>
      <c r="J11" s="26" t="s">
        <v>3</v>
      </c>
      <c r="L11" s="34"/>
    </row>
    <row r="12" spans="2:12" s="1" customFormat="1" ht="12" customHeight="1">
      <c r="B12" s="34"/>
      <c r="D12" s="28" t="s">
        <v>23</v>
      </c>
      <c r="F12" s="26" t="s">
        <v>24</v>
      </c>
      <c r="I12" s="28" t="s">
        <v>25</v>
      </c>
      <c r="J12" s="51" t="str">
        <f>'Rekapitulace stavby'!AN8</f>
        <v>12. 5. 2023</v>
      </c>
      <c r="L12" s="34"/>
    </row>
    <row r="13" spans="2:12" s="1" customFormat="1" ht="10.95" customHeight="1">
      <c r="B13" s="34"/>
      <c r="L13" s="34"/>
    </row>
    <row r="14" spans="2:12" s="1" customFormat="1" ht="12" customHeight="1">
      <c r="B14" s="34"/>
      <c r="D14" s="28" t="s">
        <v>29</v>
      </c>
      <c r="I14" s="28" t="s">
        <v>30</v>
      </c>
      <c r="J14" s="26" t="s">
        <v>3</v>
      </c>
      <c r="L14" s="34"/>
    </row>
    <row r="15" spans="2:12" s="1" customFormat="1" ht="18" customHeight="1">
      <c r="B15" s="34"/>
      <c r="E15" s="26" t="s">
        <v>31</v>
      </c>
      <c r="I15" s="28" t="s">
        <v>32</v>
      </c>
      <c r="J15" s="26" t="s">
        <v>3</v>
      </c>
      <c r="L15" s="34"/>
    </row>
    <row r="16" spans="2:12" s="1" customFormat="1" ht="6.9" customHeight="1">
      <c r="B16" s="34"/>
      <c r="L16" s="34"/>
    </row>
    <row r="17" spans="2:12" s="1" customFormat="1" ht="12" customHeight="1">
      <c r="B17" s="34"/>
      <c r="D17" s="28" t="s">
        <v>33</v>
      </c>
      <c r="I17" s="28" t="s">
        <v>30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6" t="str">
        <f>'Rekapitulace stavby'!E14</f>
        <v>Vyplň údaj</v>
      </c>
      <c r="F18" s="318"/>
      <c r="G18" s="318"/>
      <c r="H18" s="318"/>
      <c r="I18" s="28" t="s">
        <v>32</v>
      </c>
      <c r="J18" s="29" t="str">
        <f>'Rekapitulace stavby'!AN14</f>
        <v>Vyplň údaj</v>
      </c>
      <c r="L18" s="34"/>
    </row>
    <row r="19" spans="2:12" s="1" customFormat="1" ht="6.9" customHeight="1">
      <c r="B19" s="34"/>
      <c r="L19" s="34"/>
    </row>
    <row r="20" spans="2:12" s="1" customFormat="1" ht="12" customHeight="1">
      <c r="B20" s="34"/>
      <c r="D20" s="28" t="s">
        <v>35</v>
      </c>
      <c r="I20" s="28" t="s">
        <v>30</v>
      </c>
      <c r="J20" s="26" t="s">
        <v>3</v>
      </c>
      <c r="L20" s="34"/>
    </row>
    <row r="21" spans="2:12" s="1" customFormat="1" ht="18" customHeight="1">
      <c r="B21" s="34"/>
      <c r="E21" s="26" t="s">
        <v>36</v>
      </c>
      <c r="I21" s="28" t="s">
        <v>32</v>
      </c>
      <c r="J21" s="26" t="s">
        <v>3</v>
      </c>
      <c r="L21" s="34"/>
    </row>
    <row r="22" spans="2:12" s="1" customFormat="1" ht="6.9" customHeight="1">
      <c r="B22" s="34"/>
      <c r="L22" s="34"/>
    </row>
    <row r="23" spans="2:12" s="1" customFormat="1" ht="12" customHeight="1">
      <c r="B23" s="34"/>
      <c r="D23" s="28" t="s">
        <v>38</v>
      </c>
      <c r="I23" s="28" t="s">
        <v>30</v>
      </c>
      <c r="J23" s="26" t="s">
        <v>3</v>
      </c>
      <c r="L23" s="34"/>
    </row>
    <row r="24" spans="2:12" s="1" customFormat="1" ht="18" customHeight="1">
      <c r="B24" s="34"/>
      <c r="E24" s="26" t="s">
        <v>39</v>
      </c>
      <c r="I24" s="28" t="s">
        <v>32</v>
      </c>
      <c r="J24" s="26" t="s">
        <v>3</v>
      </c>
      <c r="L24" s="34"/>
    </row>
    <row r="25" spans="2:12" s="1" customFormat="1" ht="6.9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322" t="s">
        <v>3</v>
      </c>
      <c r="F27" s="322"/>
      <c r="G27" s="322"/>
      <c r="H27" s="322"/>
      <c r="L27" s="88"/>
    </row>
    <row r="28" spans="2:12" s="1" customFormat="1" ht="6.9" customHeight="1">
      <c r="B28" s="34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ROUND(J101,2)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" customHeight="1">
      <c r="B33" s="34"/>
      <c r="D33" s="54" t="s">
        <v>46</v>
      </c>
      <c r="E33" s="28" t="s">
        <v>47</v>
      </c>
      <c r="F33" s="90">
        <f>ROUND((SUM(BE101:BE2171)),2)</f>
        <v>0</v>
      </c>
      <c r="I33" s="91">
        <v>0.21</v>
      </c>
      <c r="J33" s="90">
        <f>ROUND(((SUM(BE101:BE2171))*I33),2)</f>
        <v>0</v>
      </c>
      <c r="L33" s="34"/>
    </row>
    <row r="34" spans="2:12" s="1" customFormat="1" ht="14.4" customHeight="1">
      <c r="B34" s="34"/>
      <c r="E34" s="28" t="s">
        <v>48</v>
      </c>
      <c r="F34" s="90">
        <f>ROUND((SUM(BF101:BF2171)),2)</f>
        <v>0</v>
      </c>
      <c r="I34" s="91">
        <v>0.15</v>
      </c>
      <c r="J34" s="90">
        <f>ROUND(((SUM(BF101:BF2171))*I34),2)</f>
        <v>0</v>
      </c>
      <c r="L34" s="34"/>
    </row>
    <row r="35" spans="2:12" s="1" customFormat="1" ht="14.4" customHeight="1" hidden="1">
      <c r="B35" s="34"/>
      <c r="E35" s="28" t="s">
        <v>49</v>
      </c>
      <c r="F35" s="90">
        <f>ROUND((SUM(BG101:BG2171)),2)</f>
        <v>0</v>
      </c>
      <c r="I35" s="91">
        <v>0.21</v>
      </c>
      <c r="J35" s="90">
        <f>0</f>
        <v>0</v>
      </c>
      <c r="L35" s="34"/>
    </row>
    <row r="36" spans="2:12" s="1" customFormat="1" ht="14.4" customHeight="1" hidden="1">
      <c r="B36" s="34"/>
      <c r="E36" s="28" t="s">
        <v>50</v>
      </c>
      <c r="F36" s="90">
        <f>ROUND((SUM(BH101:BH2171)),2)</f>
        <v>0</v>
      </c>
      <c r="I36" s="91">
        <v>0.15</v>
      </c>
      <c r="J36" s="90">
        <f>0</f>
        <v>0</v>
      </c>
      <c r="L36" s="34"/>
    </row>
    <row r="37" spans="2:12" s="1" customFormat="1" ht="14.4" customHeight="1" hidden="1">
      <c r="B37" s="34"/>
      <c r="E37" s="28" t="s">
        <v>51</v>
      </c>
      <c r="F37" s="90">
        <f>ROUND((SUM(BI101:BI2171)),2)</f>
        <v>0</v>
      </c>
      <c r="I37" s="91">
        <v>0</v>
      </c>
      <c r="J37" s="90">
        <f>0</f>
        <v>0</v>
      </c>
      <c r="L37" s="34"/>
    </row>
    <row r="38" spans="2:12" s="1" customFormat="1" ht="6.9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" customHeight="1">
      <c r="B45" s="34"/>
      <c r="C45" s="22" t="s">
        <v>105</v>
      </c>
      <c r="L45" s="34"/>
    </row>
    <row r="46" spans="2:12" s="1" customFormat="1" ht="6.9" customHeight="1">
      <c r="B46" s="34"/>
      <c r="L46" s="34"/>
    </row>
    <row r="47" spans="2:12" s="1" customFormat="1" ht="12" customHeight="1">
      <c r="B47" s="34"/>
      <c r="C47" s="28" t="s">
        <v>17</v>
      </c>
      <c r="L47" s="34"/>
    </row>
    <row r="48" spans="2:12" s="1" customFormat="1" ht="16.5" customHeight="1">
      <c r="B48" s="34"/>
      <c r="E48" s="324" t="str">
        <f>E7</f>
        <v>Gerontologické centrum Šimůnkova - Rozšíření denního stacionáře</v>
      </c>
      <c r="F48" s="325"/>
      <c r="G48" s="325"/>
      <c r="H48" s="325"/>
      <c r="L48" s="34"/>
    </row>
    <row r="49" spans="2:12" s="1" customFormat="1" ht="12" customHeight="1">
      <c r="B49" s="34"/>
      <c r="C49" s="28" t="s">
        <v>103</v>
      </c>
      <c r="L49" s="34"/>
    </row>
    <row r="50" spans="2:12" s="1" customFormat="1" ht="16.5" customHeight="1">
      <c r="B50" s="34"/>
      <c r="E50" s="303" t="str">
        <f>E9</f>
        <v>SO.01 - Stavba_Hlavní uznatelné výdaje</v>
      </c>
      <c r="F50" s="323"/>
      <c r="G50" s="323"/>
      <c r="H50" s="323"/>
      <c r="L50" s="34"/>
    </row>
    <row r="51" spans="2:12" s="1" customFormat="1" ht="6.9" customHeight="1">
      <c r="B51" s="34"/>
      <c r="L51" s="34"/>
    </row>
    <row r="52" spans="2:12" s="1" customFormat="1" ht="12" customHeight="1">
      <c r="B52" s="34"/>
      <c r="C52" s="28" t="s">
        <v>23</v>
      </c>
      <c r="F52" s="26" t="str">
        <f>F12</f>
        <v xml:space="preserve"> Šimůnkova 1600/5. Praha 8 - Kobylisy</v>
      </c>
      <c r="I52" s="28" t="s">
        <v>25</v>
      </c>
      <c r="J52" s="51" t="str">
        <f>IF(J12="","",J12)</f>
        <v>12. 5. 2023</v>
      </c>
      <c r="L52" s="34"/>
    </row>
    <row r="53" spans="2:12" s="1" customFormat="1" ht="6.9" customHeight="1">
      <c r="B53" s="34"/>
      <c r="L53" s="34"/>
    </row>
    <row r="54" spans="2:12" s="1" customFormat="1" ht="25.65" customHeight="1">
      <c r="B54" s="34"/>
      <c r="C54" s="28" t="s">
        <v>29</v>
      </c>
      <c r="F54" s="26" t="str">
        <f>E15</f>
        <v>Gerontologické centrum v Praze 8</v>
      </c>
      <c r="I54" s="28" t="s">
        <v>35</v>
      </c>
      <c r="J54" s="32" t="str">
        <f>E21</f>
        <v> ATELIER GENESIS spol. s.r.o.</v>
      </c>
      <c r="L54" s="34"/>
    </row>
    <row r="55" spans="2:12" s="1" customFormat="1" ht="40.2" customHeight="1">
      <c r="B55" s="34"/>
      <c r="C55" s="28" t="s">
        <v>33</v>
      </c>
      <c r="F55" s="26" t="str">
        <f>IF(E18="","",E18)</f>
        <v>Vyplň údaj</v>
      </c>
      <c r="I55" s="28" t="s">
        <v>38</v>
      </c>
      <c r="J55" s="32" t="str">
        <f>E24</f>
        <v xml:space="preserve">S3-Servis,Statika,Stavby s.r.o.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106</v>
      </c>
      <c r="D57" s="92"/>
      <c r="E57" s="92"/>
      <c r="F57" s="92"/>
      <c r="G57" s="92"/>
      <c r="H57" s="92"/>
      <c r="I57" s="92"/>
      <c r="J57" s="99" t="s">
        <v>107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95" customHeight="1">
      <c r="B59" s="34"/>
      <c r="C59" s="100" t="s">
        <v>74</v>
      </c>
      <c r="J59" s="65">
        <f>J101</f>
        <v>0</v>
      </c>
      <c r="L59" s="34"/>
      <c r="AU59" s="18" t="s">
        <v>108</v>
      </c>
    </row>
    <row r="60" spans="2:12" s="8" customFormat="1" ht="24.9" customHeight="1">
      <c r="B60" s="101"/>
      <c r="D60" s="102" t="s">
        <v>109</v>
      </c>
      <c r="E60" s="103"/>
      <c r="F60" s="103"/>
      <c r="G60" s="103"/>
      <c r="H60" s="103"/>
      <c r="I60" s="103"/>
      <c r="J60" s="104">
        <f>J102</f>
        <v>0</v>
      </c>
      <c r="L60" s="101"/>
    </row>
    <row r="61" spans="2:12" s="9" customFormat="1" ht="19.95" customHeight="1">
      <c r="B61" s="105"/>
      <c r="D61" s="106" t="s">
        <v>110</v>
      </c>
      <c r="E61" s="107"/>
      <c r="F61" s="107"/>
      <c r="G61" s="107"/>
      <c r="H61" s="107"/>
      <c r="I61" s="107"/>
      <c r="J61" s="108">
        <f>J103</f>
        <v>0</v>
      </c>
      <c r="L61" s="105"/>
    </row>
    <row r="62" spans="2:12" s="9" customFormat="1" ht="19.95" customHeight="1">
      <c r="B62" s="105"/>
      <c r="D62" s="106" t="s">
        <v>111</v>
      </c>
      <c r="E62" s="107"/>
      <c r="F62" s="107"/>
      <c r="G62" s="107"/>
      <c r="H62" s="107"/>
      <c r="I62" s="107"/>
      <c r="J62" s="108">
        <f>J192</f>
        <v>0</v>
      </c>
      <c r="L62" s="105"/>
    </row>
    <row r="63" spans="2:12" s="9" customFormat="1" ht="19.95" customHeight="1">
      <c r="B63" s="105"/>
      <c r="D63" s="106" t="s">
        <v>112</v>
      </c>
      <c r="E63" s="107"/>
      <c r="F63" s="107"/>
      <c r="G63" s="107"/>
      <c r="H63" s="107"/>
      <c r="I63" s="107"/>
      <c r="J63" s="108">
        <f>J232</f>
        <v>0</v>
      </c>
      <c r="L63" s="105"/>
    </row>
    <row r="64" spans="2:12" s="9" customFormat="1" ht="19.95" customHeight="1">
      <c r="B64" s="105"/>
      <c r="D64" s="106" t="s">
        <v>113</v>
      </c>
      <c r="E64" s="107"/>
      <c r="F64" s="107"/>
      <c r="G64" s="107"/>
      <c r="H64" s="107"/>
      <c r="I64" s="107"/>
      <c r="J64" s="108">
        <f>J310</f>
        <v>0</v>
      </c>
      <c r="L64" s="105"/>
    </row>
    <row r="65" spans="2:12" s="9" customFormat="1" ht="19.95" customHeight="1">
      <c r="B65" s="105"/>
      <c r="D65" s="106" t="s">
        <v>114</v>
      </c>
      <c r="E65" s="107"/>
      <c r="F65" s="107"/>
      <c r="G65" s="107"/>
      <c r="H65" s="107"/>
      <c r="I65" s="107"/>
      <c r="J65" s="108">
        <f>J323</f>
        <v>0</v>
      </c>
      <c r="L65" s="105"/>
    </row>
    <row r="66" spans="2:12" s="9" customFormat="1" ht="19.95" customHeight="1">
      <c r="B66" s="105"/>
      <c r="D66" s="106" t="s">
        <v>115</v>
      </c>
      <c r="E66" s="107"/>
      <c r="F66" s="107"/>
      <c r="G66" s="107"/>
      <c r="H66" s="107"/>
      <c r="I66" s="107"/>
      <c r="J66" s="108">
        <f>J677</f>
        <v>0</v>
      </c>
      <c r="L66" s="105"/>
    </row>
    <row r="67" spans="2:12" s="9" customFormat="1" ht="19.95" customHeight="1">
      <c r="B67" s="105"/>
      <c r="D67" s="106" t="s">
        <v>116</v>
      </c>
      <c r="E67" s="107"/>
      <c r="F67" s="107"/>
      <c r="G67" s="107"/>
      <c r="H67" s="107"/>
      <c r="I67" s="107"/>
      <c r="J67" s="108">
        <f>J681</f>
        <v>0</v>
      </c>
      <c r="L67" s="105"/>
    </row>
    <row r="68" spans="2:12" s="9" customFormat="1" ht="19.95" customHeight="1">
      <c r="B68" s="105"/>
      <c r="D68" s="106" t="s">
        <v>117</v>
      </c>
      <c r="E68" s="107"/>
      <c r="F68" s="107"/>
      <c r="G68" s="107"/>
      <c r="H68" s="107"/>
      <c r="I68" s="107"/>
      <c r="J68" s="108">
        <f>J924</f>
        <v>0</v>
      </c>
      <c r="L68" s="105"/>
    </row>
    <row r="69" spans="2:12" s="9" customFormat="1" ht="19.95" customHeight="1">
      <c r="B69" s="105"/>
      <c r="D69" s="106" t="s">
        <v>118</v>
      </c>
      <c r="E69" s="107"/>
      <c r="F69" s="107"/>
      <c r="G69" s="107"/>
      <c r="H69" s="107"/>
      <c r="I69" s="107"/>
      <c r="J69" s="108">
        <f>J938</f>
        <v>0</v>
      </c>
      <c r="L69" s="105"/>
    </row>
    <row r="70" spans="2:12" s="8" customFormat="1" ht="24.9" customHeight="1">
      <c r="B70" s="101"/>
      <c r="D70" s="102" t="s">
        <v>119</v>
      </c>
      <c r="E70" s="103"/>
      <c r="F70" s="103"/>
      <c r="G70" s="103"/>
      <c r="H70" s="103"/>
      <c r="I70" s="103"/>
      <c r="J70" s="104">
        <f>J942</f>
        <v>0</v>
      </c>
      <c r="L70" s="101"/>
    </row>
    <row r="71" spans="2:12" s="9" customFormat="1" ht="19.95" customHeight="1">
      <c r="B71" s="105"/>
      <c r="D71" s="106" t="s">
        <v>120</v>
      </c>
      <c r="E71" s="107"/>
      <c r="F71" s="107"/>
      <c r="G71" s="107"/>
      <c r="H71" s="107"/>
      <c r="I71" s="107"/>
      <c r="J71" s="108">
        <f>J943</f>
        <v>0</v>
      </c>
      <c r="L71" s="105"/>
    </row>
    <row r="72" spans="2:12" s="9" customFormat="1" ht="19.95" customHeight="1">
      <c r="B72" s="105"/>
      <c r="D72" s="106" t="s">
        <v>121</v>
      </c>
      <c r="E72" s="107"/>
      <c r="F72" s="107"/>
      <c r="G72" s="107"/>
      <c r="H72" s="107"/>
      <c r="I72" s="107"/>
      <c r="J72" s="108">
        <f>J974</f>
        <v>0</v>
      </c>
      <c r="L72" s="105"/>
    </row>
    <row r="73" spans="2:12" s="9" customFormat="1" ht="19.95" customHeight="1">
      <c r="B73" s="105"/>
      <c r="D73" s="106" t="s">
        <v>122</v>
      </c>
      <c r="E73" s="107"/>
      <c r="F73" s="107"/>
      <c r="G73" s="107"/>
      <c r="H73" s="107"/>
      <c r="I73" s="107"/>
      <c r="J73" s="108">
        <f>J1012</f>
        <v>0</v>
      </c>
      <c r="L73" s="105"/>
    </row>
    <row r="74" spans="2:12" s="9" customFormat="1" ht="19.95" customHeight="1">
      <c r="B74" s="105"/>
      <c r="D74" s="106" t="s">
        <v>123</v>
      </c>
      <c r="E74" s="107"/>
      <c r="F74" s="107"/>
      <c r="G74" s="107"/>
      <c r="H74" s="107"/>
      <c r="I74" s="107"/>
      <c r="J74" s="108">
        <f>J1259</f>
        <v>0</v>
      </c>
      <c r="L74" s="105"/>
    </row>
    <row r="75" spans="2:12" s="9" customFormat="1" ht="19.95" customHeight="1">
      <c r="B75" s="105"/>
      <c r="D75" s="106" t="s">
        <v>124</v>
      </c>
      <c r="E75" s="107"/>
      <c r="F75" s="107"/>
      <c r="G75" s="107"/>
      <c r="H75" s="107"/>
      <c r="I75" s="107"/>
      <c r="J75" s="108">
        <f>J1358</f>
        <v>0</v>
      </c>
      <c r="L75" s="105"/>
    </row>
    <row r="76" spans="2:12" s="9" customFormat="1" ht="19.95" customHeight="1">
      <c r="B76" s="105"/>
      <c r="D76" s="106" t="s">
        <v>125</v>
      </c>
      <c r="E76" s="107"/>
      <c r="F76" s="107"/>
      <c r="G76" s="107"/>
      <c r="H76" s="107"/>
      <c r="I76" s="107"/>
      <c r="J76" s="108">
        <f>J1442</f>
        <v>0</v>
      </c>
      <c r="L76" s="105"/>
    </row>
    <row r="77" spans="2:12" s="9" customFormat="1" ht="19.95" customHeight="1">
      <c r="B77" s="105"/>
      <c r="D77" s="106" t="s">
        <v>126</v>
      </c>
      <c r="E77" s="107"/>
      <c r="F77" s="107"/>
      <c r="G77" s="107"/>
      <c r="H77" s="107"/>
      <c r="I77" s="107"/>
      <c r="J77" s="108">
        <f>J1550</f>
        <v>0</v>
      </c>
      <c r="L77" s="105"/>
    </row>
    <row r="78" spans="2:12" s="9" customFormat="1" ht="19.95" customHeight="1">
      <c r="B78" s="105"/>
      <c r="D78" s="106" t="s">
        <v>127</v>
      </c>
      <c r="E78" s="107"/>
      <c r="F78" s="107"/>
      <c r="G78" s="107"/>
      <c r="H78" s="107"/>
      <c r="I78" s="107"/>
      <c r="J78" s="108">
        <f>J1680</f>
        <v>0</v>
      </c>
      <c r="L78" s="105"/>
    </row>
    <row r="79" spans="2:12" s="9" customFormat="1" ht="19.95" customHeight="1">
      <c r="B79" s="105"/>
      <c r="D79" s="106" t="s">
        <v>128</v>
      </c>
      <c r="E79" s="107"/>
      <c r="F79" s="107"/>
      <c r="G79" s="107"/>
      <c r="H79" s="107"/>
      <c r="I79" s="107"/>
      <c r="J79" s="108">
        <f>J1868</f>
        <v>0</v>
      </c>
      <c r="L79" s="105"/>
    </row>
    <row r="80" spans="2:12" s="9" customFormat="1" ht="19.95" customHeight="1">
      <c r="B80" s="105"/>
      <c r="D80" s="106" t="s">
        <v>129</v>
      </c>
      <c r="E80" s="107"/>
      <c r="F80" s="107"/>
      <c r="G80" s="107"/>
      <c r="H80" s="107"/>
      <c r="I80" s="107"/>
      <c r="J80" s="108">
        <f>J2145</f>
        <v>0</v>
      </c>
      <c r="L80" s="105"/>
    </row>
    <row r="81" spans="2:12" s="8" customFormat="1" ht="24.9" customHeight="1">
      <c r="B81" s="101"/>
      <c r="D81" s="102" t="s">
        <v>130</v>
      </c>
      <c r="E81" s="103"/>
      <c r="F81" s="103"/>
      <c r="G81" s="103"/>
      <c r="H81" s="103"/>
      <c r="I81" s="103"/>
      <c r="J81" s="104">
        <f>J2165</f>
        <v>0</v>
      </c>
      <c r="L81" s="101"/>
    </row>
    <row r="82" spans="2:12" s="1" customFormat="1" ht="21.75" customHeight="1">
      <c r="B82" s="34"/>
      <c r="L82" s="34"/>
    </row>
    <row r="83" spans="2:12" s="1" customFormat="1" ht="6.9" customHeight="1"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34"/>
    </row>
    <row r="87" spans="2:12" s="1" customFormat="1" ht="6.9" customHeight="1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34"/>
    </row>
    <row r="88" spans="2:12" s="1" customFormat="1" ht="24.9" customHeight="1">
      <c r="B88" s="34"/>
      <c r="C88" s="22" t="s">
        <v>131</v>
      </c>
      <c r="L88" s="34"/>
    </row>
    <row r="89" spans="2:12" s="1" customFormat="1" ht="6.9" customHeight="1">
      <c r="B89" s="34"/>
      <c r="L89" s="34"/>
    </row>
    <row r="90" spans="2:12" s="1" customFormat="1" ht="12" customHeight="1">
      <c r="B90" s="34"/>
      <c r="C90" s="28" t="s">
        <v>17</v>
      </c>
      <c r="L90" s="34"/>
    </row>
    <row r="91" spans="2:12" s="1" customFormat="1" ht="16.5" customHeight="1">
      <c r="B91" s="34"/>
      <c r="E91" s="324" t="str">
        <f>E7</f>
        <v>Gerontologické centrum Šimůnkova - Rozšíření denního stacionáře</v>
      </c>
      <c r="F91" s="325"/>
      <c r="G91" s="325"/>
      <c r="H91" s="325"/>
      <c r="L91" s="34"/>
    </row>
    <row r="92" spans="2:12" s="1" customFormat="1" ht="12" customHeight="1">
      <c r="B92" s="34"/>
      <c r="C92" s="28" t="s">
        <v>103</v>
      </c>
      <c r="L92" s="34"/>
    </row>
    <row r="93" spans="2:12" s="1" customFormat="1" ht="16.5" customHeight="1">
      <c r="B93" s="34"/>
      <c r="E93" s="303" t="str">
        <f>E9</f>
        <v>SO.01 - Stavba_Hlavní uznatelné výdaje</v>
      </c>
      <c r="F93" s="323"/>
      <c r="G93" s="323"/>
      <c r="H93" s="323"/>
      <c r="L93" s="34"/>
    </row>
    <row r="94" spans="2:12" s="1" customFormat="1" ht="6.9" customHeight="1">
      <c r="B94" s="34"/>
      <c r="L94" s="34"/>
    </row>
    <row r="95" spans="2:12" s="1" customFormat="1" ht="12" customHeight="1">
      <c r="B95" s="34"/>
      <c r="C95" s="28" t="s">
        <v>23</v>
      </c>
      <c r="F95" s="26" t="str">
        <f>F12</f>
        <v xml:space="preserve"> Šimůnkova 1600/5. Praha 8 - Kobylisy</v>
      </c>
      <c r="I95" s="28" t="s">
        <v>25</v>
      </c>
      <c r="J95" s="51" t="str">
        <f>IF(J12="","",J12)</f>
        <v>12. 5. 2023</v>
      </c>
      <c r="L95" s="34"/>
    </row>
    <row r="96" spans="2:12" s="1" customFormat="1" ht="6.9" customHeight="1">
      <c r="B96" s="34"/>
      <c r="L96" s="34"/>
    </row>
    <row r="97" spans="2:12" s="1" customFormat="1" ht="25.65" customHeight="1">
      <c r="B97" s="34"/>
      <c r="C97" s="28" t="s">
        <v>29</v>
      </c>
      <c r="F97" s="26" t="str">
        <f>E15</f>
        <v>Gerontologické centrum v Praze 8</v>
      </c>
      <c r="I97" s="28" t="s">
        <v>35</v>
      </c>
      <c r="J97" s="32" t="str">
        <f>E21</f>
        <v> ATELIER GENESIS spol. s.r.o.</v>
      </c>
      <c r="L97" s="34"/>
    </row>
    <row r="98" spans="2:12" s="1" customFormat="1" ht="40.2" customHeight="1">
      <c r="B98" s="34"/>
      <c r="C98" s="28" t="s">
        <v>33</v>
      </c>
      <c r="F98" s="26" t="str">
        <f>IF(E18="","",E18)</f>
        <v>Vyplň údaj</v>
      </c>
      <c r="I98" s="28" t="s">
        <v>38</v>
      </c>
      <c r="J98" s="32" t="str">
        <f>E24</f>
        <v xml:space="preserve">S3-Servis,Statika,Stavby s.r.o. </v>
      </c>
      <c r="L98" s="34"/>
    </row>
    <row r="99" spans="2:12" s="1" customFormat="1" ht="10.35" customHeight="1">
      <c r="B99" s="34"/>
      <c r="L99" s="34"/>
    </row>
    <row r="100" spans="2:20" s="10" customFormat="1" ht="29.25" customHeight="1">
      <c r="B100" s="109"/>
      <c r="C100" s="110" t="s">
        <v>132</v>
      </c>
      <c r="D100" s="111" t="s">
        <v>61</v>
      </c>
      <c r="E100" s="111" t="s">
        <v>57</v>
      </c>
      <c r="F100" s="111" t="s">
        <v>58</v>
      </c>
      <c r="G100" s="111" t="s">
        <v>133</v>
      </c>
      <c r="H100" s="111" t="s">
        <v>134</v>
      </c>
      <c r="I100" s="111" t="s">
        <v>135</v>
      </c>
      <c r="J100" s="111" t="s">
        <v>107</v>
      </c>
      <c r="K100" s="112" t="s">
        <v>136</v>
      </c>
      <c r="L100" s="109"/>
      <c r="M100" s="58" t="s">
        <v>3</v>
      </c>
      <c r="N100" s="59" t="s">
        <v>46</v>
      </c>
      <c r="O100" s="59" t="s">
        <v>137</v>
      </c>
      <c r="P100" s="59" t="s">
        <v>138</v>
      </c>
      <c r="Q100" s="59" t="s">
        <v>139</v>
      </c>
      <c r="R100" s="59" t="s">
        <v>140</v>
      </c>
      <c r="S100" s="59" t="s">
        <v>141</v>
      </c>
      <c r="T100" s="60" t="s">
        <v>142</v>
      </c>
    </row>
    <row r="101" spans="2:63" s="1" customFormat="1" ht="22.95" customHeight="1">
      <c r="B101" s="34"/>
      <c r="C101" s="63" t="s">
        <v>143</v>
      </c>
      <c r="J101" s="113">
        <f>BK101</f>
        <v>0</v>
      </c>
      <c r="L101" s="34"/>
      <c r="M101" s="61"/>
      <c r="N101" s="52"/>
      <c r="O101" s="52"/>
      <c r="P101" s="114">
        <f>P102+P942+P2165</f>
        <v>0</v>
      </c>
      <c r="Q101" s="52"/>
      <c r="R101" s="114">
        <f>R102+R942+R2165</f>
        <v>144.88533803272702</v>
      </c>
      <c r="S101" s="52"/>
      <c r="T101" s="115">
        <f>T102+T942+T2165</f>
        <v>174.16278054</v>
      </c>
      <c r="AT101" s="18" t="s">
        <v>75</v>
      </c>
      <c r="AU101" s="18" t="s">
        <v>108</v>
      </c>
      <c r="BK101" s="116">
        <f>BK102+BK942+BK2165</f>
        <v>0</v>
      </c>
    </row>
    <row r="102" spans="2:63" s="11" customFormat="1" ht="25.95" customHeight="1">
      <c r="B102" s="117"/>
      <c r="D102" s="118" t="s">
        <v>75</v>
      </c>
      <c r="E102" s="119" t="s">
        <v>144</v>
      </c>
      <c r="F102" s="119" t="s">
        <v>145</v>
      </c>
      <c r="I102" s="120"/>
      <c r="J102" s="121">
        <f>BK102</f>
        <v>0</v>
      </c>
      <c r="L102" s="117"/>
      <c r="M102" s="122"/>
      <c r="P102" s="123">
        <f>P103+P192+P232+P310+P323+P677+P681+P924+P938</f>
        <v>0</v>
      </c>
      <c r="R102" s="123">
        <f>R103+R192+R232+R310+R323+R677+R681+R924+R938</f>
        <v>109.732863055036</v>
      </c>
      <c r="T102" s="124">
        <f>T103+T192+T232+T310+T323+T677+T681+T924+T938</f>
        <v>162.446794</v>
      </c>
      <c r="AR102" s="118" t="s">
        <v>84</v>
      </c>
      <c r="AT102" s="125" t="s">
        <v>75</v>
      </c>
      <c r="AU102" s="125" t="s">
        <v>76</v>
      </c>
      <c r="AY102" s="118" t="s">
        <v>146</v>
      </c>
      <c r="BK102" s="126">
        <f>BK103+BK192+BK232+BK310+BK323+BK677+BK681+BK924+BK938</f>
        <v>0</v>
      </c>
    </row>
    <row r="103" spans="2:63" s="11" customFormat="1" ht="22.95" customHeight="1">
      <c r="B103" s="117"/>
      <c r="D103" s="118" t="s">
        <v>75</v>
      </c>
      <c r="E103" s="127" t="s">
        <v>84</v>
      </c>
      <c r="F103" s="127" t="s">
        <v>147</v>
      </c>
      <c r="I103" s="120"/>
      <c r="J103" s="128">
        <f>BK103</f>
        <v>0</v>
      </c>
      <c r="L103" s="117"/>
      <c r="M103" s="122"/>
      <c r="P103" s="123">
        <f>SUM(P104:P191)</f>
        <v>0</v>
      </c>
      <c r="R103" s="123">
        <f>SUM(R104:R191)</f>
        <v>20.384</v>
      </c>
      <c r="T103" s="124">
        <f>SUM(T104:T191)</f>
        <v>0</v>
      </c>
      <c r="AR103" s="118" t="s">
        <v>84</v>
      </c>
      <c r="AT103" s="125" t="s">
        <v>75</v>
      </c>
      <c r="AU103" s="125" t="s">
        <v>84</v>
      </c>
      <c r="AY103" s="118" t="s">
        <v>146</v>
      </c>
      <c r="BK103" s="126">
        <f>SUM(BK104:BK191)</f>
        <v>0</v>
      </c>
    </row>
    <row r="104" spans="2:65" s="1" customFormat="1" ht="21.75" customHeight="1">
      <c r="B104" s="129"/>
      <c r="C104" s="130" t="s">
        <v>84</v>
      </c>
      <c r="D104" s="131" t="s">
        <v>148</v>
      </c>
      <c r="E104" s="132" t="s">
        <v>149</v>
      </c>
      <c r="F104" s="133" t="s">
        <v>150</v>
      </c>
      <c r="G104" s="134" t="s">
        <v>151</v>
      </c>
      <c r="H104" s="135">
        <v>15.271</v>
      </c>
      <c r="I104" s="136"/>
      <c r="J104" s="137">
        <f>ROUND(I104*H104,2)</f>
        <v>0</v>
      </c>
      <c r="K104" s="133" t="s">
        <v>152</v>
      </c>
      <c r="L104" s="34"/>
      <c r="M104" s="138" t="s">
        <v>3</v>
      </c>
      <c r="N104" s="139" t="s">
        <v>47</v>
      </c>
      <c r="P104" s="140">
        <f>O104*H104</f>
        <v>0</v>
      </c>
      <c r="Q104" s="140">
        <v>0</v>
      </c>
      <c r="R104" s="140">
        <f>Q104*H104</f>
        <v>0</v>
      </c>
      <c r="S104" s="140">
        <v>0</v>
      </c>
      <c r="T104" s="141">
        <f>S104*H104</f>
        <v>0</v>
      </c>
      <c r="AR104" s="142" t="s">
        <v>153</v>
      </c>
      <c r="AT104" s="142" t="s">
        <v>148</v>
      </c>
      <c r="AU104" s="142" t="s">
        <v>86</v>
      </c>
      <c r="AY104" s="18" t="s">
        <v>146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8" t="s">
        <v>84</v>
      </c>
      <c r="BK104" s="143">
        <f>ROUND(I104*H104,2)</f>
        <v>0</v>
      </c>
      <c r="BL104" s="18" t="s">
        <v>153</v>
      </c>
      <c r="BM104" s="142" t="s">
        <v>154</v>
      </c>
    </row>
    <row r="105" spans="2:47" s="1" customFormat="1" ht="19.2">
      <c r="B105" s="34"/>
      <c r="D105" s="144" t="s">
        <v>155</v>
      </c>
      <c r="F105" s="145" t="s">
        <v>156</v>
      </c>
      <c r="I105" s="146"/>
      <c r="L105" s="34"/>
      <c r="M105" s="147"/>
      <c r="T105" s="55"/>
      <c r="AT105" s="18" t="s">
        <v>155</v>
      </c>
      <c r="AU105" s="18" t="s">
        <v>86</v>
      </c>
    </row>
    <row r="106" spans="2:47" s="1" customFormat="1" ht="12">
      <c r="B106" s="34"/>
      <c r="D106" s="148" t="s">
        <v>157</v>
      </c>
      <c r="F106" s="149" t="s">
        <v>158</v>
      </c>
      <c r="I106" s="146"/>
      <c r="L106" s="34"/>
      <c r="M106" s="147"/>
      <c r="T106" s="55"/>
      <c r="AT106" s="18" t="s">
        <v>157</v>
      </c>
      <c r="AU106" s="18" t="s">
        <v>86</v>
      </c>
    </row>
    <row r="107" spans="2:65" s="1" customFormat="1" ht="16.5" customHeight="1">
      <c r="B107" s="129"/>
      <c r="C107" s="130" t="s">
        <v>86</v>
      </c>
      <c r="D107" s="131" t="s">
        <v>148</v>
      </c>
      <c r="E107" s="132" t="s">
        <v>159</v>
      </c>
      <c r="F107" s="133" t="s">
        <v>160</v>
      </c>
      <c r="G107" s="134" t="s">
        <v>151</v>
      </c>
      <c r="H107" s="135">
        <v>15.271</v>
      </c>
      <c r="I107" s="136"/>
      <c r="J107" s="137">
        <f>ROUND(I107*H107,2)</f>
        <v>0</v>
      </c>
      <c r="K107" s="133" t="s">
        <v>152</v>
      </c>
      <c r="L107" s="34"/>
      <c r="M107" s="138" t="s">
        <v>3</v>
      </c>
      <c r="N107" s="139" t="s">
        <v>47</v>
      </c>
      <c r="P107" s="140">
        <f>O107*H107</f>
        <v>0</v>
      </c>
      <c r="Q107" s="140">
        <v>0</v>
      </c>
      <c r="R107" s="140">
        <f>Q107*H107</f>
        <v>0</v>
      </c>
      <c r="S107" s="140">
        <v>0</v>
      </c>
      <c r="T107" s="141">
        <f>S107*H107</f>
        <v>0</v>
      </c>
      <c r="AR107" s="142" t="s">
        <v>153</v>
      </c>
      <c r="AT107" s="142" t="s">
        <v>148</v>
      </c>
      <c r="AU107" s="142" t="s">
        <v>86</v>
      </c>
      <c r="AY107" s="18" t="s">
        <v>146</v>
      </c>
      <c r="BE107" s="143">
        <f>IF(N107="základní",J107,0)</f>
        <v>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8" t="s">
        <v>84</v>
      </c>
      <c r="BK107" s="143">
        <f>ROUND(I107*H107,2)</f>
        <v>0</v>
      </c>
      <c r="BL107" s="18" t="s">
        <v>153</v>
      </c>
      <c r="BM107" s="142" t="s">
        <v>161</v>
      </c>
    </row>
    <row r="108" spans="2:47" s="1" customFormat="1" ht="12">
      <c r="B108" s="34"/>
      <c r="D108" s="144" t="s">
        <v>155</v>
      </c>
      <c r="F108" s="145" t="s">
        <v>162</v>
      </c>
      <c r="I108" s="146"/>
      <c r="L108" s="34"/>
      <c r="M108" s="147"/>
      <c r="T108" s="55"/>
      <c r="AT108" s="18" t="s">
        <v>155</v>
      </c>
      <c r="AU108" s="18" t="s">
        <v>86</v>
      </c>
    </row>
    <row r="109" spans="2:47" s="1" customFormat="1" ht="12">
      <c r="B109" s="34"/>
      <c r="D109" s="148" t="s">
        <v>157</v>
      </c>
      <c r="F109" s="149" t="s">
        <v>163</v>
      </c>
      <c r="I109" s="146"/>
      <c r="L109" s="34"/>
      <c r="M109" s="147"/>
      <c r="T109" s="55"/>
      <c r="AT109" s="18" t="s">
        <v>157</v>
      </c>
      <c r="AU109" s="18" t="s">
        <v>86</v>
      </c>
    </row>
    <row r="110" spans="2:65" s="1" customFormat="1" ht="24.15" customHeight="1">
      <c r="B110" s="129"/>
      <c r="C110" s="130" t="s">
        <v>164</v>
      </c>
      <c r="D110" s="131" t="s">
        <v>148</v>
      </c>
      <c r="E110" s="132" t="s">
        <v>165</v>
      </c>
      <c r="F110" s="133" t="s">
        <v>166</v>
      </c>
      <c r="G110" s="134" t="s">
        <v>167</v>
      </c>
      <c r="H110" s="135">
        <v>3.054</v>
      </c>
      <c r="I110" s="136"/>
      <c r="J110" s="137">
        <f>ROUND(I110*H110,2)</f>
        <v>0</v>
      </c>
      <c r="K110" s="133" t="s">
        <v>152</v>
      </c>
      <c r="L110" s="34"/>
      <c r="M110" s="138" t="s">
        <v>3</v>
      </c>
      <c r="N110" s="139" t="s">
        <v>47</v>
      </c>
      <c r="P110" s="140">
        <f>O110*H110</f>
        <v>0</v>
      </c>
      <c r="Q110" s="140">
        <v>0</v>
      </c>
      <c r="R110" s="140">
        <f>Q110*H110</f>
        <v>0</v>
      </c>
      <c r="S110" s="140">
        <v>0</v>
      </c>
      <c r="T110" s="141">
        <f>S110*H110</f>
        <v>0</v>
      </c>
      <c r="AR110" s="142" t="s">
        <v>153</v>
      </c>
      <c r="AT110" s="142" t="s">
        <v>148</v>
      </c>
      <c r="AU110" s="142" t="s">
        <v>86</v>
      </c>
      <c r="AY110" s="18" t="s">
        <v>146</v>
      </c>
      <c r="BE110" s="143">
        <f>IF(N110="základní",J110,0)</f>
        <v>0</v>
      </c>
      <c r="BF110" s="143">
        <f>IF(N110="snížená",J110,0)</f>
        <v>0</v>
      </c>
      <c r="BG110" s="143">
        <f>IF(N110="zákl. přenesená",J110,0)</f>
        <v>0</v>
      </c>
      <c r="BH110" s="143">
        <f>IF(N110="sníž. přenesená",J110,0)</f>
        <v>0</v>
      </c>
      <c r="BI110" s="143">
        <f>IF(N110="nulová",J110,0)</f>
        <v>0</v>
      </c>
      <c r="BJ110" s="18" t="s">
        <v>84</v>
      </c>
      <c r="BK110" s="143">
        <f>ROUND(I110*H110,2)</f>
        <v>0</v>
      </c>
      <c r="BL110" s="18" t="s">
        <v>153</v>
      </c>
      <c r="BM110" s="142" t="s">
        <v>168</v>
      </c>
    </row>
    <row r="111" spans="2:47" s="1" customFormat="1" ht="19.2">
      <c r="B111" s="34"/>
      <c r="D111" s="144" t="s">
        <v>155</v>
      </c>
      <c r="F111" s="145" t="s">
        <v>169</v>
      </c>
      <c r="I111" s="146"/>
      <c r="L111" s="34"/>
      <c r="M111" s="147"/>
      <c r="T111" s="55"/>
      <c r="AT111" s="18" t="s">
        <v>155</v>
      </c>
      <c r="AU111" s="18" t="s">
        <v>86</v>
      </c>
    </row>
    <row r="112" spans="2:47" s="1" customFormat="1" ht="12">
      <c r="B112" s="34"/>
      <c r="D112" s="148" t="s">
        <v>157</v>
      </c>
      <c r="F112" s="149" t="s">
        <v>170</v>
      </c>
      <c r="I112" s="146"/>
      <c r="L112" s="34"/>
      <c r="M112" s="147"/>
      <c r="T112" s="55"/>
      <c r="AT112" s="18" t="s">
        <v>157</v>
      </c>
      <c r="AU112" s="18" t="s">
        <v>86</v>
      </c>
    </row>
    <row r="113" spans="2:51" s="12" customFormat="1" ht="12">
      <c r="B113" s="150"/>
      <c r="D113" s="144" t="s">
        <v>171</v>
      </c>
      <c r="E113" s="151" t="s">
        <v>3</v>
      </c>
      <c r="F113" s="152" t="s">
        <v>172</v>
      </c>
      <c r="H113" s="153">
        <v>3.054</v>
      </c>
      <c r="I113" s="154"/>
      <c r="L113" s="150"/>
      <c r="M113" s="155"/>
      <c r="T113" s="156"/>
      <c r="AT113" s="151" t="s">
        <v>171</v>
      </c>
      <c r="AU113" s="151" t="s">
        <v>86</v>
      </c>
      <c r="AV113" s="12" t="s">
        <v>86</v>
      </c>
      <c r="AW113" s="12" t="s">
        <v>37</v>
      </c>
      <c r="AX113" s="12" t="s">
        <v>84</v>
      </c>
      <c r="AY113" s="151" t="s">
        <v>146</v>
      </c>
    </row>
    <row r="114" spans="2:65" s="1" customFormat="1" ht="24.15" customHeight="1">
      <c r="B114" s="129"/>
      <c r="C114" s="130" t="s">
        <v>153</v>
      </c>
      <c r="D114" s="131" t="s">
        <v>148</v>
      </c>
      <c r="E114" s="132" t="s">
        <v>173</v>
      </c>
      <c r="F114" s="133" t="s">
        <v>174</v>
      </c>
      <c r="G114" s="134" t="s">
        <v>167</v>
      </c>
      <c r="H114" s="135">
        <v>1</v>
      </c>
      <c r="I114" s="136"/>
      <c r="J114" s="137">
        <f>ROUND(I114*H114,2)</f>
        <v>0</v>
      </c>
      <c r="K114" s="133" t="s">
        <v>152</v>
      </c>
      <c r="L114" s="34"/>
      <c r="M114" s="138" t="s">
        <v>3</v>
      </c>
      <c r="N114" s="139" t="s">
        <v>47</v>
      </c>
      <c r="P114" s="140">
        <f>O114*H114</f>
        <v>0</v>
      </c>
      <c r="Q114" s="140">
        <v>0</v>
      </c>
      <c r="R114" s="140">
        <f>Q114*H114</f>
        <v>0</v>
      </c>
      <c r="S114" s="140">
        <v>0</v>
      </c>
      <c r="T114" s="141">
        <f>S114*H114</f>
        <v>0</v>
      </c>
      <c r="AR114" s="142" t="s">
        <v>153</v>
      </c>
      <c r="AT114" s="142" t="s">
        <v>148</v>
      </c>
      <c r="AU114" s="142" t="s">
        <v>86</v>
      </c>
      <c r="AY114" s="18" t="s">
        <v>146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8" t="s">
        <v>84</v>
      </c>
      <c r="BK114" s="143">
        <f>ROUND(I114*H114,2)</f>
        <v>0</v>
      </c>
      <c r="BL114" s="18" t="s">
        <v>153</v>
      </c>
      <c r="BM114" s="142" t="s">
        <v>175</v>
      </c>
    </row>
    <row r="115" spans="2:47" s="1" customFormat="1" ht="28.8">
      <c r="B115" s="34"/>
      <c r="D115" s="144" t="s">
        <v>155</v>
      </c>
      <c r="F115" s="145" t="s">
        <v>176</v>
      </c>
      <c r="I115" s="146"/>
      <c r="L115" s="34"/>
      <c r="M115" s="147"/>
      <c r="T115" s="55"/>
      <c r="AT115" s="18" t="s">
        <v>155</v>
      </c>
      <c r="AU115" s="18" t="s">
        <v>86</v>
      </c>
    </row>
    <row r="116" spans="2:47" s="1" customFormat="1" ht="12">
      <c r="B116" s="34"/>
      <c r="D116" s="148" t="s">
        <v>157</v>
      </c>
      <c r="F116" s="149" t="s">
        <v>177</v>
      </c>
      <c r="I116" s="146"/>
      <c r="L116" s="34"/>
      <c r="M116" s="147"/>
      <c r="T116" s="55"/>
      <c r="AT116" s="18" t="s">
        <v>157</v>
      </c>
      <c r="AU116" s="18" t="s">
        <v>86</v>
      </c>
    </row>
    <row r="117" spans="2:51" s="13" customFormat="1" ht="12">
      <c r="B117" s="157"/>
      <c r="D117" s="144" t="s">
        <v>171</v>
      </c>
      <c r="E117" s="158" t="s">
        <v>3</v>
      </c>
      <c r="F117" s="159" t="s">
        <v>178</v>
      </c>
      <c r="H117" s="158" t="s">
        <v>3</v>
      </c>
      <c r="I117" s="160"/>
      <c r="L117" s="157"/>
      <c r="M117" s="161"/>
      <c r="T117" s="162"/>
      <c r="AT117" s="158" t="s">
        <v>171</v>
      </c>
      <c r="AU117" s="158" t="s">
        <v>86</v>
      </c>
      <c r="AV117" s="13" t="s">
        <v>84</v>
      </c>
      <c r="AW117" s="13" t="s">
        <v>37</v>
      </c>
      <c r="AX117" s="13" t="s">
        <v>76</v>
      </c>
      <c r="AY117" s="158" t="s">
        <v>146</v>
      </c>
    </row>
    <row r="118" spans="2:51" s="12" customFormat="1" ht="12">
      <c r="B118" s="150"/>
      <c r="D118" s="144" t="s">
        <v>171</v>
      </c>
      <c r="E118" s="151" t="s">
        <v>3</v>
      </c>
      <c r="F118" s="152" t="s">
        <v>179</v>
      </c>
      <c r="H118" s="153">
        <v>1</v>
      </c>
      <c r="I118" s="154"/>
      <c r="L118" s="150"/>
      <c r="M118" s="155"/>
      <c r="T118" s="156"/>
      <c r="AT118" s="151" t="s">
        <v>171</v>
      </c>
      <c r="AU118" s="151" t="s">
        <v>86</v>
      </c>
      <c r="AV118" s="12" t="s">
        <v>86</v>
      </c>
      <c r="AW118" s="12" t="s">
        <v>37</v>
      </c>
      <c r="AX118" s="12" t="s">
        <v>76</v>
      </c>
      <c r="AY118" s="151" t="s">
        <v>146</v>
      </c>
    </row>
    <row r="119" spans="2:51" s="14" customFormat="1" ht="12">
      <c r="B119" s="163"/>
      <c r="D119" s="144" t="s">
        <v>171</v>
      </c>
      <c r="E119" s="164" t="s">
        <v>3</v>
      </c>
      <c r="F119" s="165" t="s">
        <v>180</v>
      </c>
      <c r="H119" s="166">
        <v>1</v>
      </c>
      <c r="I119" s="167"/>
      <c r="L119" s="163"/>
      <c r="M119" s="168"/>
      <c r="T119" s="169"/>
      <c r="AT119" s="164" t="s">
        <v>171</v>
      </c>
      <c r="AU119" s="164" t="s">
        <v>86</v>
      </c>
      <c r="AV119" s="14" t="s">
        <v>153</v>
      </c>
      <c r="AW119" s="14" t="s">
        <v>37</v>
      </c>
      <c r="AX119" s="14" t="s">
        <v>84</v>
      </c>
      <c r="AY119" s="164" t="s">
        <v>146</v>
      </c>
    </row>
    <row r="120" spans="2:65" s="1" customFormat="1" ht="24.15" customHeight="1">
      <c r="B120" s="129"/>
      <c r="C120" s="130" t="s">
        <v>181</v>
      </c>
      <c r="D120" s="131" t="s">
        <v>148</v>
      </c>
      <c r="E120" s="132" t="s">
        <v>182</v>
      </c>
      <c r="F120" s="133" t="s">
        <v>183</v>
      </c>
      <c r="G120" s="134" t="s">
        <v>167</v>
      </c>
      <c r="H120" s="135">
        <v>10.192</v>
      </c>
      <c r="I120" s="136"/>
      <c r="J120" s="137">
        <f>ROUND(I120*H120,2)</f>
        <v>0</v>
      </c>
      <c r="K120" s="133" t="s">
        <v>152</v>
      </c>
      <c r="L120" s="34"/>
      <c r="M120" s="138" t="s">
        <v>3</v>
      </c>
      <c r="N120" s="139" t="s">
        <v>47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153</v>
      </c>
      <c r="AT120" s="142" t="s">
        <v>148</v>
      </c>
      <c r="AU120" s="142" t="s">
        <v>86</v>
      </c>
      <c r="AY120" s="18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8" t="s">
        <v>84</v>
      </c>
      <c r="BK120" s="143">
        <f>ROUND(I120*H120,2)</f>
        <v>0</v>
      </c>
      <c r="BL120" s="18" t="s">
        <v>153</v>
      </c>
      <c r="BM120" s="142" t="s">
        <v>184</v>
      </c>
    </row>
    <row r="121" spans="2:47" s="1" customFormat="1" ht="19.2">
      <c r="B121" s="34"/>
      <c r="D121" s="144" t="s">
        <v>155</v>
      </c>
      <c r="F121" s="145" t="s">
        <v>185</v>
      </c>
      <c r="I121" s="146"/>
      <c r="L121" s="34"/>
      <c r="M121" s="147"/>
      <c r="T121" s="55"/>
      <c r="AT121" s="18" t="s">
        <v>155</v>
      </c>
      <c r="AU121" s="18" t="s">
        <v>86</v>
      </c>
    </row>
    <row r="122" spans="2:47" s="1" customFormat="1" ht="12">
      <c r="B122" s="34"/>
      <c r="D122" s="148" t="s">
        <v>157</v>
      </c>
      <c r="F122" s="149" t="s">
        <v>186</v>
      </c>
      <c r="I122" s="146"/>
      <c r="L122" s="34"/>
      <c r="M122" s="147"/>
      <c r="T122" s="55"/>
      <c r="AT122" s="18" t="s">
        <v>157</v>
      </c>
      <c r="AU122" s="18" t="s">
        <v>86</v>
      </c>
    </row>
    <row r="123" spans="2:51" s="13" customFormat="1" ht="12">
      <c r="B123" s="157"/>
      <c r="D123" s="144" t="s">
        <v>171</v>
      </c>
      <c r="E123" s="158" t="s">
        <v>3</v>
      </c>
      <c r="F123" s="159" t="s">
        <v>187</v>
      </c>
      <c r="H123" s="158" t="s">
        <v>3</v>
      </c>
      <c r="I123" s="160"/>
      <c r="L123" s="157"/>
      <c r="M123" s="161"/>
      <c r="T123" s="162"/>
      <c r="AT123" s="158" t="s">
        <v>171</v>
      </c>
      <c r="AU123" s="158" t="s">
        <v>86</v>
      </c>
      <c r="AV123" s="13" t="s">
        <v>84</v>
      </c>
      <c r="AW123" s="13" t="s">
        <v>37</v>
      </c>
      <c r="AX123" s="13" t="s">
        <v>76</v>
      </c>
      <c r="AY123" s="158" t="s">
        <v>146</v>
      </c>
    </row>
    <row r="124" spans="2:51" s="12" customFormat="1" ht="12">
      <c r="B124" s="150"/>
      <c r="D124" s="144" t="s">
        <v>171</v>
      </c>
      <c r="E124" s="151" t="s">
        <v>3</v>
      </c>
      <c r="F124" s="152" t="s">
        <v>188</v>
      </c>
      <c r="H124" s="153">
        <v>10.192</v>
      </c>
      <c r="I124" s="154"/>
      <c r="L124" s="150"/>
      <c r="M124" s="155"/>
      <c r="T124" s="156"/>
      <c r="AT124" s="151" t="s">
        <v>171</v>
      </c>
      <c r="AU124" s="151" t="s">
        <v>86</v>
      </c>
      <c r="AV124" s="12" t="s">
        <v>86</v>
      </c>
      <c r="AW124" s="12" t="s">
        <v>37</v>
      </c>
      <c r="AX124" s="12" t="s">
        <v>76</v>
      </c>
      <c r="AY124" s="151" t="s">
        <v>146</v>
      </c>
    </row>
    <row r="125" spans="2:51" s="14" customFormat="1" ht="12">
      <c r="B125" s="163"/>
      <c r="D125" s="144" t="s">
        <v>171</v>
      </c>
      <c r="E125" s="164" t="s">
        <v>3</v>
      </c>
      <c r="F125" s="165" t="s">
        <v>180</v>
      </c>
      <c r="H125" s="166">
        <v>10.192</v>
      </c>
      <c r="I125" s="167"/>
      <c r="L125" s="163"/>
      <c r="M125" s="168"/>
      <c r="T125" s="169"/>
      <c r="AT125" s="164" t="s">
        <v>171</v>
      </c>
      <c r="AU125" s="164" t="s">
        <v>86</v>
      </c>
      <c r="AV125" s="14" t="s">
        <v>153</v>
      </c>
      <c r="AW125" s="14" t="s">
        <v>37</v>
      </c>
      <c r="AX125" s="14" t="s">
        <v>84</v>
      </c>
      <c r="AY125" s="164" t="s">
        <v>146</v>
      </c>
    </row>
    <row r="126" spans="2:65" s="1" customFormat="1" ht="33" customHeight="1">
      <c r="B126" s="129"/>
      <c r="C126" s="130" t="s">
        <v>189</v>
      </c>
      <c r="D126" s="131" t="s">
        <v>148</v>
      </c>
      <c r="E126" s="132" t="s">
        <v>190</v>
      </c>
      <c r="F126" s="133" t="s">
        <v>191</v>
      </c>
      <c r="G126" s="134" t="s">
        <v>167</v>
      </c>
      <c r="H126" s="135">
        <v>10.192</v>
      </c>
      <c r="I126" s="136"/>
      <c r="J126" s="137">
        <f>ROUND(I126*H126,2)</f>
        <v>0</v>
      </c>
      <c r="K126" s="133" t="s">
        <v>152</v>
      </c>
      <c r="L126" s="34"/>
      <c r="M126" s="138" t="s">
        <v>3</v>
      </c>
      <c r="N126" s="139" t="s">
        <v>47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153</v>
      </c>
      <c r="AT126" s="142" t="s">
        <v>148</v>
      </c>
      <c r="AU126" s="142" t="s">
        <v>86</v>
      </c>
      <c r="AY126" s="18" t="s">
        <v>146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8" t="s">
        <v>84</v>
      </c>
      <c r="BK126" s="143">
        <f>ROUND(I126*H126,2)</f>
        <v>0</v>
      </c>
      <c r="BL126" s="18" t="s">
        <v>153</v>
      </c>
      <c r="BM126" s="142" t="s">
        <v>192</v>
      </c>
    </row>
    <row r="127" spans="2:47" s="1" customFormat="1" ht="38.4">
      <c r="B127" s="34"/>
      <c r="D127" s="144" t="s">
        <v>155</v>
      </c>
      <c r="F127" s="145" t="s">
        <v>193</v>
      </c>
      <c r="I127" s="146"/>
      <c r="L127" s="34"/>
      <c r="M127" s="147"/>
      <c r="T127" s="55"/>
      <c r="AT127" s="18" t="s">
        <v>155</v>
      </c>
      <c r="AU127" s="18" t="s">
        <v>86</v>
      </c>
    </row>
    <row r="128" spans="2:47" s="1" customFormat="1" ht="12">
      <c r="B128" s="34"/>
      <c r="D128" s="148" t="s">
        <v>157</v>
      </c>
      <c r="F128" s="149" t="s">
        <v>194</v>
      </c>
      <c r="I128" s="146"/>
      <c r="L128" s="34"/>
      <c r="M128" s="147"/>
      <c r="T128" s="55"/>
      <c r="AT128" s="18" t="s">
        <v>157</v>
      </c>
      <c r="AU128" s="18" t="s">
        <v>86</v>
      </c>
    </row>
    <row r="129" spans="2:51" s="13" customFormat="1" ht="12">
      <c r="B129" s="157"/>
      <c r="D129" s="144" t="s">
        <v>171</v>
      </c>
      <c r="E129" s="158" t="s">
        <v>3</v>
      </c>
      <c r="F129" s="159" t="s">
        <v>187</v>
      </c>
      <c r="H129" s="158" t="s">
        <v>3</v>
      </c>
      <c r="I129" s="160"/>
      <c r="L129" s="157"/>
      <c r="M129" s="161"/>
      <c r="T129" s="162"/>
      <c r="AT129" s="158" t="s">
        <v>171</v>
      </c>
      <c r="AU129" s="158" t="s">
        <v>86</v>
      </c>
      <c r="AV129" s="13" t="s">
        <v>84</v>
      </c>
      <c r="AW129" s="13" t="s">
        <v>37</v>
      </c>
      <c r="AX129" s="13" t="s">
        <v>76</v>
      </c>
      <c r="AY129" s="158" t="s">
        <v>146</v>
      </c>
    </row>
    <row r="130" spans="2:51" s="12" customFormat="1" ht="12">
      <c r="B130" s="150"/>
      <c r="D130" s="144" t="s">
        <v>171</v>
      </c>
      <c r="E130" s="151" t="s">
        <v>3</v>
      </c>
      <c r="F130" s="152" t="s">
        <v>188</v>
      </c>
      <c r="H130" s="153">
        <v>10.192</v>
      </c>
      <c r="I130" s="154"/>
      <c r="L130" s="150"/>
      <c r="M130" s="155"/>
      <c r="T130" s="156"/>
      <c r="AT130" s="151" t="s">
        <v>171</v>
      </c>
      <c r="AU130" s="151" t="s">
        <v>86</v>
      </c>
      <c r="AV130" s="12" t="s">
        <v>86</v>
      </c>
      <c r="AW130" s="12" t="s">
        <v>37</v>
      </c>
      <c r="AX130" s="12" t="s">
        <v>76</v>
      </c>
      <c r="AY130" s="151" t="s">
        <v>146</v>
      </c>
    </row>
    <row r="131" spans="2:51" s="14" customFormat="1" ht="12">
      <c r="B131" s="163"/>
      <c r="D131" s="144" t="s">
        <v>171</v>
      </c>
      <c r="E131" s="164" t="s">
        <v>3</v>
      </c>
      <c r="F131" s="165" t="s">
        <v>180</v>
      </c>
      <c r="H131" s="166">
        <v>10.192</v>
      </c>
      <c r="I131" s="167"/>
      <c r="L131" s="163"/>
      <c r="M131" s="168"/>
      <c r="T131" s="169"/>
      <c r="AT131" s="164" t="s">
        <v>171</v>
      </c>
      <c r="AU131" s="164" t="s">
        <v>86</v>
      </c>
      <c r="AV131" s="14" t="s">
        <v>153</v>
      </c>
      <c r="AW131" s="14" t="s">
        <v>37</v>
      </c>
      <c r="AX131" s="14" t="s">
        <v>84</v>
      </c>
      <c r="AY131" s="164" t="s">
        <v>146</v>
      </c>
    </row>
    <row r="132" spans="2:65" s="1" customFormat="1" ht="37.95" customHeight="1">
      <c r="B132" s="129"/>
      <c r="C132" s="130" t="s">
        <v>195</v>
      </c>
      <c r="D132" s="131" t="s">
        <v>148</v>
      </c>
      <c r="E132" s="132" t="s">
        <v>196</v>
      </c>
      <c r="F132" s="133" t="s">
        <v>197</v>
      </c>
      <c r="G132" s="134" t="s">
        <v>167</v>
      </c>
      <c r="H132" s="135">
        <v>16.537</v>
      </c>
      <c r="I132" s="136"/>
      <c r="J132" s="137">
        <f>ROUND(I132*H132,2)</f>
        <v>0</v>
      </c>
      <c r="K132" s="133" t="s">
        <v>152</v>
      </c>
      <c r="L132" s="34"/>
      <c r="M132" s="138" t="s">
        <v>3</v>
      </c>
      <c r="N132" s="139" t="s">
        <v>47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153</v>
      </c>
      <c r="AT132" s="142" t="s">
        <v>148</v>
      </c>
      <c r="AU132" s="142" t="s">
        <v>86</v>
      </c>
      <c r="AY132" s="18" t="s">
        <v>146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8" t="s">
        <v>84</v>
      </c>
      <c r="BK132" s="143">
        <f>ROUND(I132*H132,2)</f>
        <v>0</v>
      </c>
      <c r="BL132" s="18" t="s">
        <v>153</v>
      </c>
      <c r="BM132" s="142" t="s">
        <v>198</v>
      </c>
    </row>
    <row r="133" spans="2:47" s="1" customFormat="1" ht="38.4">
      <c r="B133" s="34"/>
      <c r="D133" s="144" t="s">
        <v>155</v>
      </c>
      <c r="F133" s="145" t="s">
        <v>199</v>
      </c>
      <c r="I133" s="146"/>
      <c r="L133" s="34"/>
      <c r="M133" s="147"/>
      <c r="T133" s="55"/>
      <c r="AT133" s="18" t="s">
        <v>155</v>
      </c>
      <c r="AU133" s="18" t="s">
        <v>86</v>
      </c>
    </row>
    <row r="134" spans="2:47" s="1" customFormat="1" ht="12">
      <c r="B134" s="34"/>
      <c r="D134" s="148" t="s">
        <v>157</v>
      </c>
      <c r="F134" s="149" t="s">
        <v>200</v>
      </c>
      <c r="I134" s="146"/>
      <c r="L134" s="34"/>
      <c r="M134" s="147"/>
      <c r="T134" s="55"/>
      <c r="AT134" s="18" t="s">
        <v>157</v>
      </c>
      <c r="AU134" s="18" t="s">
        <v>86</v>
      </c>
    </row>
    <row r="135" spans="2:51" s="12" customFormat="1" ht="12">
      <c r="B135" s="150"/>
      <c r="D135" s="144" t="s">
        <v>171</v>
      </c>
      <c r="E135" s="151" t="s">
        <v>3</v>
      </c>
      <c r="F135" s="152" t="s">
        <v>201</v>
      </c>
      <c r="H135" s="153">
        <v>2.291</v>
      </c>
      <c r="I135" s="154"/>
      <c r="L135" s="150"/>
      <c r="M135" s="155"/>
      <c r="T135" s="156"/>
      <c r="AT135" s="151" t="s">
        <v>171</v>
      </c>
      <c r="AU135" s="151" t="s">
        <v>86</v>
      </c>
      <c r="AV135" s="12" t="s">
        <v>86</v>
      </c>
      <c r="AW135" s="12" t="s">
        <v>37</v>
      </c>
      <c r="AX135" s="12" t="s">
        <v>76</v>
      </c>
      <c r="AY135" s="151" t="s">
        <v>146</v>
      </c>
    </row>
    <row r="136" spans="2:51" s="12" customFormat="1" ht="12">
      <c r="B136" s="150"/>
      <c r="D136" s="144" t="s">
        <v>171</v>
      </c>
      <c r="E136" s="151" t="s">
        <v>3</v>
      </c>
      <c r="F136" s="152" t="s">
        <v>202</v>
      </c>
      <c r="H136" s="153">
        <v>14.246</v>
      </c>
      <c r="I136" s="154"/>
      <c r="L136" s="150"/>
      <c r="M136" s="155"/>
      <c r="T136" s="156"/>
      <c r="AT136" s="151" t="s">
        <v>171</v>
      </c>
      <c r="AU136" s="151" t="s">
        <v>86</v>
      </c>
      <c r="AV136" s="12" t="s">
        <v>86</v>
      </c>
      <c r="AW136" s="12" t="s">
        <v>37</v>
      </c>
      <c r="AX136" s="12" t="s">
        <v>76</v>
      </c>
      <c r="AY136" s="151" t="s">
        <v>146</v>
      </c>
    </row>
    <row r="137" spans="2:51" s="14" customFormat="1" ht="12">
      <c r="B137" s="163"/>
      <c r="D137" s="144" t="s">
        <v>171</v>
      </c>
      <c r="E137" s="164" t="s">
        <v>3</v>
      </c>
      <c r="F137" s="165" t="s">
        <v>180</v>
      </c>
      <c r="H137" s="166">
        <v>16.537</v>
      </c>
      <c r="I137" s="167"/>
      <c r="L137" s="163"/>
      <c r="M137" s="168"/>
      <c r="T137" s="169"/>
      <c r="AT137" s="164" t="s">
        <v>171</v>
      </c>
      <c r="AU137" s="164" t="s">
        <v>86</v>
      </c>
      <c r="AV137" s="14" t="s">
        <v>153</v>
      </c>
      <c r="AW137" s="14" t="s">
        <v>37</v>
      </c>
      <c r="AX137" s="14" t="s">
        <v>84</v>
      </c>
      <c r="AY137" s="164" t="s">
        <v>146</v>
      </c>
    </row>
    <row r="138" spans="2:65" s="1" customFormat="1" ht="37.95" customHeight="1">
      <c r="B138" s="129"/>
      <c r="C138" s="130" t="s">
        <v>203</v>
      </c>
      <c r="D138" s="131" t="s">
        <v>148</v>
      </c>
      <c r="E138" s="132" t="s">
        <v>204</v>
      </c>
      <c r="F138" s="133" t="s">
        <v>205</v>
      </c>
      <c r="G138" s="134" t="s">
        <v>167</v>
      </c>
      <c r="H138" s="135">
        <v>10.931</v>
      </c>
      <c r="I138" s="136"/>
      <c r="J138" s="137">
        <f>ROUND(I138*H138,2)</f>
        <v>0</v>
      </c>
      <c r="K138" s="133" t="s">
        <v>152</v>
      </c>
      <c r="L138" s="34"/>
      <c r="M138" s="138" t="s">
        <v>3</v>
      </c>
      <c r="N138" s="139" t="s">
        <v>47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153</v>
      </c>
      <c r="AT138" s="142" t="s">
        <v>148</v>
      </c>
      <c r="AU138" s="142" t="s">
        <v>86</v>
      </c>
      <c r="AY138" s="18" t="s">
        <v>146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8" t="s">
        <v>84</v>
      </c>
      <c r="BK138" s="143">
        <f>ROUND(I138*H138,2)</f>
        <v>0</v>
      </c>
      <c r="BL138" s="18" t="s">
        <v>153</v>
      </c>
      <c r="BM138" s="142" t="s">
        <v>206</v>
      </c>
    </row>
    <row r="139" spans="2:47" s="1" customFormat="1" ht="38.4">
      <c r="B139" s="34"/>
      <c r="D139" s="144" t="s">
        <v>155</v>
      </c>
      <c r="F139" s="145" t="s">
        <v>207</v>
      </c>
      <c r="I139" s="146"/>
      <c r="L139" s="34"/>
      <c r="M139" s="147"/>
      <c r="T139" s="55"/>
      <c r="AT139" s="18" t="s">
        <v>155</v>
      </c>
      <c r="AU139" s="18" t="s">
        <v>86</v>
      </c>
    </row>
    <row r="140" spans="2:47" s="1" customFormat="1" ht="12">
      <c r="B140" s="34"/>
      <c r="D140" s="148" t="s">
        <v>157</v>
      </c>
      <c r="F140" s="149" t="s">
        <v>208</v>
      </c>
      <c r="I140" s="146"/>
      <c r="L140" s="34"/>
      <c r="M140" s="147"/>
      <c r="T140" s="55"/>
      <c r="AT140" s="18" t="s">
        <v>157</v>
      </c>
      <c r="AU140" s="18" t="s">
        <v>86</v>
      </c>
    </row>
    <row r="141" spans="2:51" s="12" customFormat="1" ht="12">
      <c r="B141" s="150"/>
      <c r="D141" s="144" t="s">
        <v>171</v>
      </c>
      <c r="E141" s="151" t="s">
        <v>3</v>
      </c>
      <c r="F141" s="152" t="s">
        <v>201</v>
      </c>
      <c r="H141" s="153">
        <v>2.291</v>
      </c>
      <c r="I141" s="154"/>
      <c r="L141" s="150"/>
      <c r="M141" s="155"/>
      <c r="T141" s="156"/>
      <c r="AT141" s="151" t="s">
        <v>171</v>
      </c>
      <c r="AU141" s="151" t="s">
        <v>86</v>
      </c>
      <c r="AV141" s="12" t="s">
        <v>86</v>
      </c>
      <c r="AW141" s="12" t="s">
        <v>37</v>
      </c>
      <c r="AX141" s="12" t="s">
        <v>76</v>
      </c>
      <c r="AY141" s="151" t="s">
        <v>146</v>
      </c>
    </row>
    <row r="142" spans="2:51" s="12" customFormat="1" ht="12">
      <c r="B142" s="150"/>
      <c r="D142" s="144" t="s">
        <v>171</v>
      </c>
      <c r="E142" s="151" t="s">
        <v>3</v>
      </c>
      <c r="F142" s="152" t="s">
        <v>209</v>
      </c>
      <c r="H142" s="153">
        <v>8.64</v>
      </c>
      <c r="I142" s="154"/>
      <c r="L142" s="150"/>
      <c r="M142" s="155"/>
      <c r="T142" s="156"/>
      <c r="AT142" s="151" t="s">
        <v>171</v>
      </c>
      <c r="AU142" s="151" t="s">
        <v>86</v>
      </c>
      <c r="AV142" s="12" t="s">
        <v>86</v>
      </c>
      <c r="AW142" s="12" t="s">
        <v>37</v>
      </c>
      <c r="AX142" s="12" t="s">
        <v>76</v>
      </c>
      <c r="AY142" s="151" t="s">
        <v>146</v>
      </c>
    </row>
    <row r="143" spans="2:51" s="14" customFormat="1" ht="12">
      <c r="B143" s="163"/>
      <c r="D143" s="144" t="s">
        <v>171</v>
      </c>
      <c r="E143" s="164" t="s">
        <v>3</v>
      </c>
      <c r="F143" s="165" t="s">
        <v>180</v>
      </c>
      <c r="H143" s="166">
        <v>10.931</v>
      </c>
      <c r="I143" s="167"/>
      <c r="L143" s="163"/>
      <c r="M143" s="168"/>
      <c r="T143" s="169"/>
      <c r="AT143" s="164" t="s">
        <v>171</v>
      </c>
      <c r="AU143" s="164" t="s">
        <v>86</v>
      </c>
      <c r="AV143" s="14" t="s">
        <v>153</v>
      </c>
      <c r="AW143" s="14" t="s">
        <v>37</v>
      </c>
      <c r="AX143" s="14" t="s">
        <v>84</v>
      </c>
      <c r="AY143" s="164" t="s">
        <v>146</v>
      </c>
    </row>
    <row r="144" spans="2:65" s="1" customFormat="1" ht="37.95" customHeight="1">
      <c r="B144" s="129"/>
      <c r="C144" s="130" t="s">
        <v>210</v>
      </c>
      <c r="D144" s="131" t="s">
        <v>148</v>
      </c>
      <c r="E144" s="132" t="s">
        <v>211</v>
      </c>
      <c r="F144" s="133" t="s">
        <v>212</v>
      </c>
      <c r="G144" s="134" t="s">
        <v>167</v>
      </c>
      <c r="H144" s="135">
        <v>45.491</v>
      </c>
      <c r="I144" s="136"/>
      <c r="J144" s="137">
        <f>ROUND(I144*H144,2)</f>
        <v>0</v>
      </c>
      <c r="K144" s="133" t="s">
        <v>152</v>
      </c>
      <c r="L144" s="34"/>
      <c r="M144" s="138" t="s">
        <v>3</v>
      </c>
      <c r="N144" s="139" t="s">
        <v>47</v>
      </c>
      <c r="P144" s="140">
        <f>O144*H144</f>
        <v>0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153</v>
      </c>
      <c r="AT144" s="142" t="s">
        <v>148</v>
      </c>
      <c r="AU144" s="142" t="s">
        <v>86</v>
      </c>
      <c r="AY144" s="18" t="s">
        <v>146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8" t="s">
        <v>84</v>
      </c>
      <c r="BK144" s="143">
        <f>ROUND(I144*H144,2)</f>
        <v>0</v>
      </c>
      <c r="BL144" s="18" t="s">
        <v>153</v>
      </c>
      <c r="BM144" s="142" t="s">
        <v>213</v>
      </c>
    </row>
    <row r="145" spans="2:47" s="1" customFormat="1" ht="48">
      <c r="B145" s="34"/>
      <c r="D145" s="144" t="s">
        <v>155</v>
      </c>
      <c r="F145" s="145" t="s">
        <v>214</v>
      </c>
      <c r="I145" s="146"/>
      <c r="L145" s="34"/>
      <c r="M145" s="147"/>
      <c r="T145" s="55"/>
      <c r="AT145" s="18" t="s">
        <v>155</v>
      </c>
      <c r="AU145" s="18" t="s">
        <v>86</v>
      </c>
    </row>
    <row r="146" spans="2:47" s="1" customFormat="1" ht="12">
      <c r="B146" s="34"/>
      <c r="D146" s="148" t="s">
        <v>157</v>
      </c>
      <c r="F146" s="149" t="s">
        <v>215</v>
      </c>
      <c r="I146" s="146"/>
      <c r="L146" s="34"/>
      <c r="M146" s="147"/>
      <c r="T146" s="55"/>
      <c r="AT146" s="18" t="s">
        <v>157</v>
      </c>
      <c r="AU146" s="18" t="s">
        <v>86</v>
      </c>
    </row>
    <row r="147" spans="2:51" s="12" customFormat="1" ht="12">
      <c r="B147" s="150"/>
      <c r="D147" s="144" t="s">
        <v>171</v>
      </c>
      <c r="E147" s="151" t="s">
        <v>3</v>
      </c>
      <c r="F147" s="152" t="s">
        <v>201</v>
      </c>
      <c r="H147" s="153">
        <v>2.291</v>
      </c>
      <c r="I147" s="154"/>
      <c r="L147" s="150"/>
      <c r="M147" s="155"/>
      <c r="T147" s="156"/>
      <c r="AT147" s="151" t="s">
        <v>171</v>
      </c>
      <c r="AU147" s="151" t="s">
        <v>86</v>
      </c>
      <c r="AV147" s="12" t="s">
        <v>86</v>
      </c>
      <c r="AW147" s="12" t="s">
        <v>37</v>
      </c>
      <c r="AX147" s="12" t="s">
        <v>76</v>
      </c>
      <c r="AY147" s="151" t="s">
        <v>146</v>
      </c>
    </row>
    <row r="148" spans="2:51" s="12" customFormat="1" ht="12">
      <c r="B148" s="150"/>
      <c r="D148" s="144" t="s">
        <v>171</v>
      </c>
      <c r="E148" s="151" t="s">
        <v>3</v>
      </c>
      <c r="F148" s="152" t="s">
        <v>216</v>
      </c>
      <c r="H148" s="153">
        <v>43.2</v>
      </c>
      <c r="I148" s="154"/>
      <c r="L148" s="150"/>
      <c r="M148" s="155"/>
      <c r="T148" s="156"/>
      <c r="AT148" s="151" t="s">
        <v>171</v>
      </c>
      <c r="AU148" s="151" t="s">
        <v>86</v>
      </c>
      <c r="AV148" s="12" t="s">
        <v>86</v>
      </c>
      <c r="AW148" s="12" t="s">
        <v>37</v>
      </c>
      <c r="AX148" s="12" t="s">
        <v>76</v>
      </c>
      <c r="AY148" s="151" t="s">
        <v>146</v>
      </c>
    </row>
    <row r="149" spans="2:51" s="14" customFormat="1" ht="12">
      <c r="B149" s="163"/>
      <c r="D149" s="144" t="s">
        <v>171</v>
      </c>
      <c r="E149" s="164" t="s">
        <v>3</v>
      </c>
      <c r="F149" s="165" t="s">
        <v>180</v>
      </c>
      <c r="H149" s="166">
        <v>45.491</v>
      </c>
      <c r="I149" s="167"/>
      <c r="L149" s="163"/>
      <c r="M149" s="168"/>
      <c r="T149" s="169"/>
      <c r="AT149" s="164" t="s">
        <v>171</v>
      </c>
      <c r="AU149" s="164" t="s">
        <v>86</v>
      </c>
      <c r="AV149" s="14" t="s">
        <v>153</v>
      </c>
      <c r="AW149" s="14" t="s">
        <v>37</v>
      </c>
      <c r="AX149" s="14" t="s">
        <v>84</v>
      </c>
      <c r="AY149" s="164" t="s">
        <v>146</v>
      </c>
    </row>
    <row r="150" spans="2:65" s="1" customFormat="1" ht="24.15" customHeight="1">
      <c r="B150" s="129"/>
      <c r="C150" s="130" t="s">
        <v>217</v>
      </c>
      <c r="D150" s="131" t="s">
        <v>148</v>
      </c>
      <c r="E150" s="132" t="s">
        <v>218</v>
      </c>
      <c r="F150" s="133" t="s">
        <v>219</v>
      </c>
      <c r="G150" s="134" t="s">
        <v>167</v>
      </c>
      <c r="H150" s="135">
        <v>10.931</v>
      </c>
      <c r="I150" s="136"/>
      <c r="J150" s="137">
        <f>ROUND(I150*H150,2)</f>
        <v>0</v>
      </c>
      <c r="K150" s="133" t="s">
        <v>152</v>
      </c>
      <c r="L150" s="34"/>
      <c r="M150" s="138" t="s">
        <v>3</v>
      </c>
      <c r="N150" s="139" t="s">
        <v>47</v>
      </c>
      <c r="P150" s="140">
        <f>O150*H150</f>
        <v>0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153</v>
      </c>
      <c r="AT150" s="142" t="s">
        <v>148</v>
      </c>
      <c r="AU150" s="142" t="s">
        <v>86</v>
      </c>
      <c r="AY150" s="18" t="s">
        <v>146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8" t="s">
        <v>84</v>
      </c>
      <c r="BK150" s="143">
        <f>ROUND(I150*H150,2)</f>
        <v>0</v>
      </c>
      <c r="BL150" s="18" t="s">
        <v>153</v>
      </c>
      <c r="BM150" s="142" t="s">
        <v>220</v>
      </c>
    </row>
    <row r="151" spans="2:47" s="1" customFormat="1" ht="28.8">
      <c r="B151" s="34"/>
      <c r="D151" s="144" t="s">
        <v>155</v>
      </c>
      <c r="F151" s="145" t="s">
        <v>221</v>
      </c>
      <c r="I151" s="146"/>
      <c r="L151" s="34"/>
      <c r="M151" s="147"/>
      <c r="T151" s="55"/>
      <c r="AT151" s="18" t="s">
        <v>155</v>
      </c>
      <c r="AU151" s="18" t="s">
        <v>86</v>
      </c>
    </row>
    <row r="152" spans="2:47" s="1" customFormat="1" ht="12">
      <c r="B152" s="34"/>
      <c r="D152" s="148" t="s">
        <v>157</v>
      </c>
      <c r="F152" s="149" t="s">
        <v>222</v>
      </c>
      <c r="I152" s="146"/>
      <c r="L152" s="34"/>
      <c r="M152" s="147"/>
      <c r="T152" s="55"/>
      <c r="AT152" s="18" t="s">
        <v>157</v>
      </c>
      <c r="AU152" s="18" t="s">
        <v>86</v>
      </c>
    </row>
    <row r="153" spans="2:51" s="12" customFormat="1" ht="12">
      <c r="B153" s="150"/>
      <c r="D153" s="144" t="s">
        <v>171</v>
      </c>
      <c r="E153" s="151" t="s">
        <v>3</v>
      </c>
      <c r="F153" s="152" t="s">
        <v>201</v>
      </c>
      <c r="H153" s="153">
        <v>2.291</v>
      </c>
      <c r="I153" s="154"/>
      <c r="L153" s="150"/>
      <c r="M153" s="155"/>
      <c r="T153" s="156"/>
      <c r="AT153" s="151" t="s">
        <v>171</v>
      </c>
      <c r="AU153" s="151" t="s">
        <v>86</v>
      </c>
      <c r="AV153" s="12" t="s">
        <v>86</v>
      </c>
      <c r="AW153" s="12" t="s">
        <v>37</v>
      </c>
      <c r="AX153" s="12" t="s">
        <v>76</v>
      </c>
      <c r="AY153" s="151" t="s">
        <v>146</v>
      </c>
    </row>
    <row r="154" spans="2:51" s="12" customFormat="1" ht="12">
      <c r="B154" s="150"/>
      <c r="D154" s="144" t="s">
        <v>171</v>
      </c>
      <c r="E154" s="151" t="s">
        <v>3</v>
      </c>
      <c r="F154" s="152" t="s">
        <v>209</v>
      </c>
      <c r="H154" s="153">
        <v>8.64</v>
      </c>
      <c r="I154" s="154"/>
      <c r="L154" s="150"/>
      <c r="M154" s="155"/>
      <c r="T154" s="156"/>
      <c r="AT154" s="151" t="s">
        <v>171</v>
      </c>
      <c r="AU154" s="151" t="s">
        <v>86</v>
      </c>
      <c r="AV154" s="12" t="s">
        <v>86</v>
      </c>
      <c r="AW154" s="12" t="s">
        <v>37</v>
      </c>
      <c r="AX154" s="12" t="s">
        <v>76</v>
      </c>
      <c r="AY154" s="151" t="s">
        <v>146</v>
      </c>
    </row>
    <row r="155" spans="2:51" s="14" customFormat="1" ht="12">
      <c r="B155" s="163"/>
      <c r="D155" s="144" t="s">
        <v>171</v>
      </c>
      <c r="E155" s="164" t="s">
        <v>3</v>
      </c>
      <c r="F155" s="165" t="s">
        <v>180</v>
      </c>
      <c r="H155" s="166">
        <v>10.931</v>
      </c>
      <c r="I155" s="167"/>
      <c r="L155" s="163"/>
      <c r="M155" s="168"/>
      <c r="T155" s="169"/>
      <c r="AT155" s="164" t="s">
        <v>171</v>
      </c>
      <c r="AU155" s="164" t="s">
        <v>86</v>
      </c>
      <c r="AV155" s="14" t="s">
        <v>153</v>
      </c>
      <c r="AW155" s="14" t="s">
        <v>37</v>
      </c>
      <c r="AX155" s="14" t="s">
        <v>84</v>
      </c>
      <c r="AY155" s="164" t="s">
        <v>146</v>
      </c>
    </row>
    <row r="156" spans="2:65" s="1" customFormat="1" ht="24.15" customHeight="1">
      <c r="B156" s="129"/>
      <c r="C156" s="130" t="s">
        <v>223</v>
      </c>
      <c r="D156" s="131" t="s">
        <v>148</v>
      </c>
      <c r="E156" s="132" t="s">
        <v>224</v>
      </c>
      <c r="F156" s="133" t="s">
        <v>225</v>
      </c>
      <c r="G156" s="134" t="s">
        <v>226</v>
      </c>
      <c r="H156" s="135">
        <v>17.843</v>
      </c>
      <c r="I156" s="136"/>
      <c r="J156" s="137">
        <f>ROUND(I156*H156,2)</f>
        <v>0</v>
      </c>
      <c r="K156" s="133" t="s">
        <v>152</v>
      </c>
      <c r="L156" s="34"/>
      <c r="M156" s="138" t="s">
        <v>3</v>
      </c>
      <c r="N156" s="139" t="s">
        <v>47</v>
      </c>
      <c r="P156" s="140">
        <f>O156*H156</f>
        <v>0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153</v>
      </c>
      <c r="AT156" s="142" t="s">
        <v>148</v>
      </c>
      <c r="AU156" s="142" t="s">
        <v>86</v>
      </c>
      <c r="AY156" s="18" t="s">
        <v>146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8" t="s">
        <v>84</v>
      </c>
      <c r="BK156" s="143">
        <f>ROUND(I156*H156,2)</f>
        <v>0</v>
      </c>
      <c r="BL156" s="18" t="s">
        <v>153</v>
      </c>
      <c r="BM156" s="142" t="s">
        <v>227</v>
      </c>
    </row>
    <row r="157" spans="2:47" s="1" customFormat="1" ht="28.8">
      <c r="B157" s="34"/>
      <c r="D157" s="144" t="s">
        <v>155</v>
      </c>
      <c r="F157" s="145" t="s">
        <v>228</v>
      </c>
      <c r="I157" s="146"/>
      <c r="L157" s="34"/>
      <c r="M157" s="147"/>
      <c r="T157" s="55"/>
      <c r="AT157" s="18" t="s">
        <v>155</v>
      </c>
      <c r="AU157" s="18" t="s">
        <v>86</v>
      </c>
    </row>
    <row r="158" spans="2:47" s="1" customFormat="1" ht="12">
      <c r="B158" s="34"/>
      <c r="D158" s="148" t="s">
        <v>157</v>
      </c>
      <c r="F158" s="149" t="s">
        <v>229</v>
      </c>
      <c r="I158" s="146"/>
      <c r="L158" s="34"/>
      <c r="M158" s="147"/>
      <c r="T158" s="55"/>
      <c r="AT158" s="18" t="s">
        <v>157</v>
      </c>
      <c r="AU158" s="18" t="s">
        <v>86</v>
      </c>
    </row>
    <row r="159" spans="2:51" s="12" customFormat="1" ht="12">
      <c r="B159" s="150"/>
      <c r="D159" s="144" t="s">
        <v>171</v>
      </c>
      <c r="E159" s="151" t="s">
        <v>3</v>
      </c>
      <c r="F159" s="152" t="s">
        <v>201</v>
      </c>
      <c r="H159" s="153">
        <v>2.291</v>
      </c>
      <c r="I159" s="154"/>
      <c r="L159" s="150"/>
      <c r="M159" s="155"/>
      <c r="T159" s="156"/>
      <c r="AT159" s="151" t="s">
        <v>171</v>
      </c>
      <c r="AU159" s="151" t="s">
        <v>86</v>
      </c>
      <c r="AV159" s="12" t="s">
        <v>86</v>
      </c>
      <c r="AW159" s="12" t="s">
        <v>37</v>
      </c>
      <c r="AX159" s="12" t="s">
        <v>76</v>
      </c>
      <c r="AY159" s="151" t="s">
        <v>146</v>
      </c>
    </row>
    <row r="160" spans="2:51" s="12" customFormat="1" ht="12">
      <c r="B160" s="150"/>
      <c r="D160" s="144" t="s">
        <v>171</v>
      </c>
      <c r="E160" s="151" t="s">
        <v>3</v>
      </c>
      <c r="F160" s="152" t="s">
        <v>230</v>
      </c>
      <c r="H160" s="153">
        <v>15.552</v>
      </c>
      <c r="I160" s="154"/>
      <c r="L160" s="150"/>
      <c r="M160" s="155"/>
      <c r="T160" s="156"/>
      <c r="AT160" s="151" t="s">
        <v>171</v>
      </c>
      <c r="AU160" s="151" t="s">
        <v>86</v>
      </c>
      <c r="AV160" s="12" t="s">
        <v>86</v>
      </c>
      <c r="AW160" s="12" t="s">
        <v>37</v>
      </c>
      <c r="AX160" s="12" t="s">
        <v>76</v>
      </c>
      <c r="AY160" s="151" t="s">
        <v>146</v>
      </c>
    </row>
    <row r="161" spans="2:51" s="14" customFormat="1" ht="12">
      <c r="B161" s="163"/>
      <c r="D161" s="144" t="s">
        <v>171</v>
      </c>
      <c r="E161" s="164" t="s">
        <v>3</v>
      </c>
      <c r="F161" s="165" t="s">
        <v>180</v>
      </c>
      <c r="H161" s="166">
        <v>17.843</v>
      </c>
      <c r="I161" s="167"/>
      <c r="L161" s="163"/>
      <c r="M161" s="168"/>
      <c r="T161" s="169"/>
      <c r="AT161" s="164" t="s">
        <v>171</v>
      </c>
      <c r="AU161" s="164" t="s">
        <v>86</v>
      </c>
      <c r="AV161" s="14" t="s">
        <v>153</v>
      </c>
      <c r="AW161" s="14" t="s">
        <v>37</v>
      </c>
      <c r="AX161" s="14" t="s">
        <v>84</v>
      </c>
      <c r="AY161" s="164" t="s">
        <v>146</v>
      </c>
    </row>
    <row r="162" spans="2:65" s="1" customFormat="1" ht="16.5" customHeight="1">
      <c r="B162" s="129"/>
      <c r="C162" s="130" t="s">
        <v>231</v>
      </c>
      <c r="D162" s="131" t="s">
        <v>148</v>
      </c>
      <c r="E162" s="132" t="s">
        <v>232</v>
      </c>
      <c r="F162" s="133" t="s">
        <v>233</v>
      </c>
      <c r="G162" s="134" t="s">
        <v>167</v>
      </c>
      <c r="H162" s="135">
        <v>10.931</v>
      </c>
      <c r="I162" s="136"/>
      <c r="J162" s="137">
        <f>ROUND(I162*H162,2)</f>
        <v>0</v>
      </c>
      <c r="K162" s="133" t="s">
        <v>152</v>
      </c>
      <c r="L162" s="34"/>
      <c r="M162" s="138" t="s">
        <v>3</v>
      </c>
      <c r="N162" s="139" t="s">
        <v>47</v>
      </c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42" t="s">
        <v>153</v>
      </c>
      <c r="AT162" s="142" t="s">
        <v>148</v>
      </c>
      <c r="AU162" s="142" t="s">
        <v>86</v>
      </c>
      <c r="AY162" s="18" t="s">
        <v>146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8" t="s">
        <v>84</v>
      </c>
      <c r="BK162" s="143">
        <f>ROUND(I162*H162,2)</f>
        <v>0</v>
      </c>
      <c r="BL162" s="18" t="s">
        <v>153</v>
      </c>
      <c r="BM162" s="142" t="s">
        <v>234</v>
      </c>
    </row>
    <row r="163" spans="2:47" s="1" customFormat="1" ht="19.2">
      <c r="B163" s="34"/>
      <c r="D163" s="144" t="s">
        <v>155</v>
      </c>
      <c r="F163" s="145" t="s">
        <v>235</v>
      </c>
      <c r="I163" s="146"/>
      <c r="L163" s="34"/>
      <c r="M163" s="147"/>
      <c r="T163" s="55"/>
      <c r="AT163" s="18" t="s">
        <v>155</v>
      </c>
      <c r="AU163" s="18" t="s">
        <v>86</v>
      </c>
    </row>
    <row r="164" spans="2:47" s="1" customFormat="1" ht="12">
      <c r="B164" s="34"/>
      <c r="D164" s="148" t="s">
        <v>157</v>
      </c>
      <c r="F164" s="149" t="s">
        <v>236</v>
      </c>
      <c r="I164" s="146"/>
      <c r="L164" s="34"/>
      <c r="M164" s="147"/>
      <c r="T164" s="55"/>
      <c r="AT164" s="18" t="s">
        <v>157</v>
      </c>
      <c r="AU164" s="18" t="s">
        <v>86</v>
      </c>
    </row>
    <row r="165" spans="2:51" s="12" customFormat="1" ht="12">
      <c r="B165" s="150"/>
      <c r="D165" s="144" t="s">
        <v>171</v>
      </c>
      <c r="E165" s="151" t="s">
        <v>3</v>
      </c>
      <c r="F165" s="152" t="s">
        <v>201</v>
      </c>
      <c r="H165" s="153">
        <v>2.291</v>
      </c>
      <c r="I165" s="154"/>
      <c r="L165" s="150"/>
      <c r="M165" s="155"/>
      <c r="T165" s="156"/>
      <c r="AT165" s="151" t="s">
        <v>171</v>
      </c>
      <c r="AU165" s="151" t="s">
        <v>86</v>
      </c>
      <c r="AV165" s="12" t="s">
        <v>86</v>
      </c>
      <c r="AW165" s="12" t="s">
        <v>37</v>
      </c>
      <c r="AX165" s="12" t="s">
        <v>76</v>
      </c>
      <c r="AY165" s="151" t="s">
        <v>146</v>
      </c>
    </row>
    <row r="166" spans="2:51" s="12" customFormat="1" ht="12">
      <c r="B166" s="150"/>
      <c r="D166" s="144" t="s">
        <v>171</v>
      </c>
      <c r="E166" s="151" t="s">
        <v>3</v>
      </c>
      <c r="F166" s="152" t="s">
        <v>209</v>
      </c>
      <c r="H166" s="153">
        <v>8.64</v>
      </c>
      <c r="I166" s="154"/>
      <c r="L166" s="150"/>
      <c r="M166" s="155"/>
      <c r="T166" s="156"/>
      <c r="AT166" s="151" t="s">
        <v>171</v>
      </c>
      <c r="AU166" s="151" t="s">
        <v>86</v>
      </c>
      <c r="AV166" s="12" t="s">
        <v>86</v>
      </c>
      <c r="AW166" s="12" t="s">
        <v>37</v>
      </c>
      <c r="AX166" s="12" t="s">
        <v>76</v>
      </c>
      <c r="AY166" s="151" t="s">
        <v>146</v>
      </c>
    </row>
    <row r="167" spans="2:51" s="14" customFormat="1" ht="12">
      <c r="B167" s="163"/>
      <c r="D167" s="144" t="s">
        <v>171</v>
      </c>
      <c r="E167" s="164" t="s">
        <v>3</v>
      </c>
      <c r="F167" s="165" t="s">
        <v>180</v>
      </c>
      <c r="H167" s="166">
        <v>10.931</v>
      </c>
      <c r="I167" s="167"/>
      <c r="L167" s="163"/>
      <c r="M167" s="168"/>
      <c r="T167" s="169"/>
      <c r="AT167" s="164" t="s">
        <v>171</v>
      </c>
      <c r="AU167" s="164" t="s">
        <v>86</v>
      </c>
      <c r="AV167" s="14" t="s">
        <v>153</v>
      </c>
      <c r="AW167" s="14" t="s">
        <v>37</v>
      </c>
      <c r="AX167" s="14" t="s">
        <v>84</v>
      </c>
      <c r="AY167" s="164" t="s">
        <v>146</v>
      </c>
    </row>
    <row r="168" spans="2:65" s="1" customFormat="1" ht="24.15" customHeight="1">
      <c r="B168" s="129"/>
      <c r="C168" s="130" t="s">
        <v>237</v>
      </c>
      <c r="D168" s="131" t="s">
        <v>148</v>
      </c>
      <c r="E168" s="132" t="s">
        <v>238</v>
      </c>
      <c r="F168" s="133" t="s">
        <v>239</v>
      </c>
      <c r="G168" s="134" t="s">
        <v>167</v>
      </c>
      <c r="H168" s="135">
        <v>5.606</v>
      </c>
      <c r="I168" s="136"/>
      <c r="J168" s="137">
        <f>ROUND(I168*H168,2)</f>
        <v>0</v>
      </c>
      <c r="K168" s="133" t="s">
        <v>152</v>
      </c>
      <c r="L168" s="34"/>
      <c r="M168" s="138" t="s">
        <v>3</v>
      </c>
      <c r="N168" s="139" t="s">
        <v>47</v>
      </c>
      <c r="P168" s="140">
        <f>O168*H168</f>
        <v>0</v>
      </c>
      <c r="Q168" s="140">
        <v>0</v>
      </c>
      <c r="R168" s="140">
        <f>Q168*H168</f>
        <v>0</v>
      </c>
      <c r="S168" s="140">
        <v>0</v>
      </c>
      <c r="T168" s="141">
        <f>S168*H168</f>
        <v>0</v>
      </c>
      <c r="AR168" s="142" t="s">
        <v>153</v>
      </c>
      <c r="AT168" s="142" t="s">
        <v>148</v>
      </c>
      <c r="AU168" s="142" t="s">
        <v>86</v>
      </c>
      <c r="AY168" s="18" t="s">
        <v>146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8" t="s">
        <v>84</v>
      </c>
      <c r="BK168" s="143">
        <f>ROUND(I168*H168,2)</f>
        <v>0</v>
      </c>
      <c r="BL168" s="18" t="s">
        <v>153</v>
      </c>
      <c r="BM168" s="142" t="s">
        <v>240</v>
      </c>
    </row>
    <row r="169" spans="2:47" s="1" customFormat="1" ht="28.8">
      <c r="B169" s="34"/>
      <c r="D169" s="144" t="s">
        <v>155</v>
      </c>
      <c r="F169" s="145" t="s">
        <v>241</v>
      </c>
      <c r="I169" s="146"/>
      <c r="L169" s="34"/>
      <c r="M169" s="147"/>
      <c r="T169" s="55"/>
      <c r="AT169" s="18" t="s">
        <v>155</v>
      </c>
      <c r="AU169" s="18" t="s">
        <v>86</v>
      </c>
    </row>
    <row r="170" spans="2:47" s="1" customFormat="1" ht="12">
      <c r="B170" s="34"/>
      <c r="D170" s="148" t="s">
        <v>157</v>
      </c>
      <c r="F170" s="149" t="s">
        <v>242</v>
      </c>
      <c r="I170" s="146"/>
      <c r="L170" s="34"/>
      <c r="M170" s="147"/>
      <c r="T170" s="55"/>
      <c r="AT170" s="18" t="s">
        <v>157</v>
      </c>
      <c r="AU170" s="18" t="s">
        <v>86</v>
      </c>
    </row>
    <row r="171" spans="2:51" s="13" customFormat="1" ht="12">
      <c r="B171" s="157"/>
      <c r="D171" s="144" t="s">
        <v>171</v>
      </c>
      <c r="E171" s="158" t="s">
        <v>3</v>
      </c>
      <c r="F171" s="159" t="s">
        <v>187</v>
      </c>
      <c r="H171" s="158" t="s">
        <v>3</v>
      </c>
      <c r="I171" s="160"/>
      <c r="L171" s="157"/>
      <c r="M171" s="161"/>
      <c r="T171" s="162"/>
      <c r="AT171" s="158" t="s">
        <v>171</v>
      </c>
      <c r="AU171" s="158" t="s">
        <v>86</v>
      </c>
      <c r="AV171" s="13" t="s">
        <v>84</v>
      </c>
      <c r="AW171" s="13" t="s">
        <v>37</v>
      </c>
      <c r="AX171" s="13" t="s">
        <v>76</v>
      </c>
      <c r="AY171" s="158" t="s">
        <v>146</v>
      </c>
    </row>
    <row r="172" spans="2:51" s="12" customFormat="1" ht="12">
      <c r="B172" s="150"/>
      <c r="D172" s="144" t="s">
        <v>171</v>
      </c>
      <c r="E172" s="151" t="s">
        <v>3</v>
      </c>
      <c r="F172" s="152" t="s">
        <v>188</v>
      </c>
      <c r="H172" s="153">
        <v>10.192</v>
      </c>
      <c r="I172" s="154"/>
      <c r="L172" s="150"/>
      <c r="M172" s="155"/>
      <c r="T172" s="156"/>
      <c r="AT172" s="151" t="s">
        <v>171</v>
      </c>
      <c r="AU172" s="151" t="s">
        <v>86</v>
      </c>
      <c r="AV172" s="12" t="s">
        <v>86</v>
      </c>
      <c r="AW172" s="12" t="s">
        <v>37</v>
      </c>
      <c r="AX172" s="12" t="s">
        <v>76</v>
      </c>
      <c r="AY172" s="151" t="s">
        <v>146</v>
      </c>
    </row>
    <row r="173" spans="2:51" s="14" customFormat="1" ht="12">
      <c r="B173" s="163"/>
      <c r="D173" s="144" t="s">
        <v>171</v>
      </c>
      <c r="E173" s="164" t="s">
        <v>3</v>
      </c>
      <c r="F173" s="165" t="s">
        <v>180</v>
      </c>
      <c r="H173" s="166">
        <v>10.192</v>
      </c>
      <c r="I173" s="167"/>
      <c r="L173" s="163"/>
      <c r="M173" s="168"/>
      <c r="T173" s="169"/>
      <c r="AT173" s="164" t="s">
        <v>171</v>
      </c>
      <c r="AU173" s="164" t="s">
        <v>86</v>
      </c>
      <c r="AV173" s="14" t="s">
        <v>153</v>
      </c>
      <c r="AW173" s="14" t="s">
        <v>37</v>
      </c>
      <c r="AX173" s="14" t="s">
        <v>84</v>
      </c>
      <c r="AY173" s="164" t="s">
        <v>146</v>
      </c>
    </row>
    <row r="174" spans="2:51" s="12" customFormat="1" ht="12">
      <c r="B174" s="150"/>
      <c r="D174" s="144" t="s">
        <v>171</v>
      </c>
      <c r="F174" s="152" t="s">
        <v>243</v>
      </c>
      <c r="H174" s="153">
        <v>5.606</v>
      </c>
      <c r="I174" s="154"/>
      <c r="L174" s="150"/>
      <c r="M174" s="155"/>
      <c r="T174" s="156"/>
      <c r="AT174" s="151" t="s">
        <v>171</v>
      </c>
      <c r="AU174" s="151" t="s">
        <v>86</v>
      </c>
      <c r="AV174" s="12" t="s">
        <v>86</v>
      </c>
      <c r="AW174" s="12" t="s">
        <v>4</v>
      </c>
      <c r="AX174" s="12" t="s">
        <v>84</v>
      </c>
      <c r="AY174" s="151" t="s">
        <v>146</v>
      </c>
    </row>
    <row r="175" spans="2:65" s="1" customFormat="1" ht="21.75" customHeight="1">
      <c r="B175" s="129"/>
      <c r="C175" s="130" t="s">
        <v>244</v>
      </c>
      <c r="D175" s="131" t="s">
        <v>148</v>
      </c>
      <c r="E175" s="132" t="s">
        <v>245</v>
      </c>
      <c r="F175" s="133" t="s">
        <v>246</v>
      </c>
      <c r="G175" s="134" t="s">
        <v>167</v>
      </c>
      <c r="H175" s="135">
        <v>5.606</v>
      </c>
      <c r="I175" s="136"/>
      <c r="J175" s="137">
        <f>ROUND(I175*H175,2)</f>
        <v>0</v>
      </c>
      <c r="K175" s="133" t="s">
        <v>152</v>
      </c>
      <c r="L175" s="34"/>
      <c r="M175" s="138" t="s">
        <v>3</v>
      </c>
      <c r="N175" s="139" t="s">
        <v>47</v>
      </c>
      <c r="P175" s="140">
        <f>O175*H175</f>
        <v>0</v>
      </c>
      <c r="Q175" s="140">
        <v>0</v>
      </c>
      <c r="R175" s="140">
        <f>Q175*H175</f>
        <v>0</v>
      </c>
      <c r="S175" s="140">
        <v>0</v>
      </c>
      <c r="T175" s="141">
        <f>S175*H175</f>
        <v>0</v>
      </c>
      <c r="AR175" s="142" t="s">
        <v>153</v>
      </c>
      <c r="AT175" s="142" t="s">
        <v>148</v>
      </c>
      <c r="AU175" s="142" t="s">
        <v>86</v>
      </c>
      <c r="AY175" s="18" t="s">
        <v>146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8" t="s">
        <v>84</v>
      </c>
      <c r="BK175" s="143">
        <f>ROUND(I175*H175,2)</f>
        <v>0</v>
      </c>
      <c r="BL175" s="18" t="s">
        <v>153</v>
      </c>
      <c r="BM175" s="142" t="s">
        <v>247</v>
      </c>
    </row>
    <row r="176" spans="2:47" s="1" customFormat="1" ht="19.2">
      <c r="B176" s="34"/>
      <c r="D176" s="144" t="s">
        <v>155</v>
      </c>
      <c r="F176" s="145" t="s">
        <v>248</v>
      </c>
      <c r="I176" s="146"/>
      <c r="L176" s="34"/>
      <c r="M176" s="147"/>
      <c r="T176" s="55"/>
      <c r="AT176" s="18" t="s">
        <v>155</v>
      </c>
      <c r="AU176" s="18" t="s">
        <v>86</v>
      </c>
    </row>
    <row r="177" spans="2:47" s="1" customFormat="1" ht="12">
      <c r="B177" s="34"/>
      <c r="D177" s="148" t="s">
        <v>157</v>
      </c>
      <c r="F177" s="149" t="s">
        <v>249</v>
      </c>
      <c r="I177" s="146"/>
      <c r="L177" s="34"/>
      <c r="M177" s="147"/>
      <c r="T177" s="55"/>
      <c r="AT177" s="18" t="s">
        <v>157</v>
      </c>
      <c r="AU177" s="18" t="s">
        <v>86</v>
      </c>
    </row>
    <row r="178" spans="2:51" s="13" customFormat="1" ht="12">
      <c r="B178" s="157"/>
      <c r="D178" s="144" t="s">
        <v>171</v>
      </c>
      <c r="E178" s="158" t="s">
        <v>3</v>
      </c>
      <c r="F178" s="159" t="s">
        <v>187</v>
      </c>
      <c r="H178" s="158" t="s">
        <v>3</v>
      </c>
      <c r="I178" s="160"/>
      <c r="L178" s="157"/>
      <c r="M178" s="161"/>
      <c r="T178" s="162"/>
      <c r="AT178" s="158" t="s">
        <v>171</v>
      </c>
      <c r="AU178" s="158" t="s">
        <v>86</v>
      </c>
      <c r="AV178" s="13" t="s">
        <v>84</v>
      </c>
      <c r="AW178" s="13" t="s">
        <v>37</v>
      </c>
      <c r="AX178" s="13" t="s">
        <v>76</v>
      </c>
      <c r="AY178" s="158" t="s">
        <v>146</v>
      </c>
    </row>
    <row r="179" spans="2:51" s="12" customFormat="1" ht="12">
      <c r="B179" s="150"/>
      <c r="D179" s="144" t="s">
        <v>171</v>
      </c>
      <c r="E179" s="151" t="s">
        <v>3</v>
      </c>
      <c r="F179" s="152" t="s">
        <v>188</v>
      </c>
      <c r="H179" s="153">
        <v>10.192</v>
      </c>
      <c r="I179" s="154"/>
      <c r="L179" s="150"/>
      <c r="M179" s="155"/>
      <c r="T179" s="156"/>
      <c r="AT179" s="151" t="s">
        <v>171</v>
      </c>
      <c r="AU179" s="151" t="s">
        <v>86</v>
      </c>
      <c r="AV179" s="12" t="s">
        <v>86</v>
      </c>
      <c r="AW179" s="12" t="s">
        <v>37</v>
      </c>
      <c r="AX179" s="12" t="s">
        <v>76</v>
      </c>
      <c r="AY179" s="151" t="s">
        <v>146</v>
      </c>
    </row>
    <row r="180" spans="2:51" s="14" customFormat="1" ht="12">
      <c r="B180" s="163"/>
      <c r="D180" s="144" t="s">
        <v>171</v>
      </c>
      <c r="E180" s="164" t="s">
        <v>3</v>
      </c>
      <c r="F180" s="165" t="s">
        <v>180</v>
      </c>
      <c r="H180" s="166">
        <v>10.192</v>
      </c>
      <c r="I180" s="167"/>
      <c r="L180" s="163"/>
      <c r="M180" s="168"/>
      <c r="T180" s="169"/>
      <c r="AT180" s="164" t="s">
        <v>171</v>
      </c>
      <c r="AU180" s="164" t="s">
        <v>86</v>
      </c>
      <c r="AV180" s="14" t="s">
        <v>153</v>
      </c>
      <c r="AW180" s="14" t="s">
        <v>37</v>
      </c>
      <c r="AX180" s="14" t="s">
        <v>84</v>
      </c>
      <c r="AY180" s="164" t="s">
        <v>146</v>
      </c>
    </row>
    <row r="181" spans="2:51" s="12" customFormat="1" ht="12">
      <c r="B181" s="150"/>
      <c r="D181" s="144" t="s">
        <v>171</v>
      </c>
      <c r="F181" s="152" t="s">
        <v>243</v>
      </c>
      <c r="H181" s="153">
        <v>5.606</v>
      </c>
      <c r="I181" s="154"/>
      <c r="L181" s="150"/>
      <c r="M181" s="155"/>
      <c r="T181" s="156"/>
      <c r="AT181" s="151" t="s">
        <v>171</v>
      </c>
      <c r="AU181" s="151" t="s">
        <v>86</v>
      </c>
      <c r="AV181" s="12" t="s">
        <v>86</v>
      </c>
      <c r="AW181" s="12" t="s">
        <v>4</v>
      </c>
      <c r="AX181" s="12" t="s">
        <v>84</v>
      </c>
      <c r="AY181" s="151" t="s">
        <v>146</v>
      </c>
    </row>
    <row r="182" spans="2:65" s="1" customFormat="1" ht="24.15" customHeight="1">
      <c r="B182" s="129"/>
      <c r="C182" s="130" t="s">
        <v>9</v>
      </c>
      <c r="D182" s="131" t="s">
        <v>148</v>
      </c>
      <c r="E182" s="132" t="s">
        <v>250</v>
      </c>
      <c r="F182" s="133" t="s">
        <v>251</v>
      </c>
      <c r="G182" s="134" t="s">
        <v>167</v>
      </c>
      <c r="H182" s="135">
        <v>4.586</v>
      </c>
      <c r="I182" s="136"/>
      <c r="J182" s="137">
        <f>ROUND(I182*H182,2)</f>
        <v>0</v>
      </c>
      <c r="K182" s="133" t="s">
        <v>152</v>
      </c>
      <c r="L182" s="34"/>
      <c r="M182" s="138" t="s">
        <v>3</v>
      </c>
      <c r="N182" s="139" t="s">
        <v>47</v>
      </c>
      <c r="P182" s="140">
        <f>O182*H182</f>
        <v>0</v>
      </c>
      <c r="Q182" s="140">
        <v>0</v>
      </c>
      <c r="R182" s="140">
        <f>Q182*H182</f>
        <v>0</v>
      </c>
      <c r="S182" s="140">
        <v>0</v>
      </c>
      <c r="T182" s="141">
        <f>S182*H182</f>
        <v>0</v>
      </c>
      <c r="AR182" s="142" t="s">
        <v>153</v>
      </c>
      <c r="AT182" s="142" t="s">
        <v>148</v>
      </c>
      <c r="AU182" s="142" t="s">
        <v>86</v>
      </c>
      <c r="AY182" s="18" t="s">
        <v>146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8" t="s">
        <v>84</v>
      </c>
      <c r="BK182" s="143">
        <f>ROUND(I182*H182,2)</f>
        <v>0</v>
      </c>
      <c r="BL182" s="18" t="s">
        <v>153</v>
      </c>
      <c r="BM182" s="142" t="s">
        <v>252</v>
      </c>
    </row>
    <row r="183" spans="2:47" s="1" customFormat="1" ht="48">
      <c r="B183" s="34"/>
      <c r="D183" s="144" t="s">
        <v>155</v>
      </c>
      <c r="F183" s="145" t="s">
        <v>253</v>
      </c>
      <c r="I183" s="146"/>
      <c r="L183" s="34"/>
      <c r="M183" s="147"/>
      <c r="T183" s="55"/>
      <c r="AT183" s="18" t="s">
        <v>155</v>
      </c>
      <c r="AU183" s="18" t="s">
        <v>86</v>
      </c>
    </row>
    <row r="184" spans="2:47" s="1" customFormat="1" ht="12">
      <c r="B184" s="34"/>
      <c r="D184" s="148" t="s">
        <v>157</v>
      </c>
      <c r="F184" s="149" t="s">
        <v>254</v>
      </c>
      <c r="I184" s="146"/>
      <c r="L184" s="34"/>
      <c r="M184" s="147"/>
      <c r="T184" s="55"/>
      <c r="AT184" s="18" t="s">
        <v>157</v>
      </c>
      <c r="AU184" s="18" t="s">
        <v>86</v>
      </c>
    </row>
    <row r="185" spans="2:51" s="13" customFormat="1" ht="12">
      <c r="B185" s="157"/>
      <c r="D185" s="144" t="s">
        <v>171</v>
      </c>
      <c r="E185" s="158" t="s">
        <v>3</v>
      </c>
      <c r="F185" s="159" t="s">
        <v>187</v>
      </c>
      <c r="H185" s="158" t="s">
        <v>3</v>
      </c>
      <c r="I185" s="160"/>
      <c r="L185" s="157"/>
      <c r="M185" s="161"/>
      <c r="T185" s="162"/>
      <c r="AT185" s="158" t="s">
        <v>171</v>
      </c>
      <c r="AU185" s="158" t="s">
        <v>86</v>
      </c>
      <c r="AV185" s="13" t="s">
        <v>84</v>
      </c>
      <c r="AW185" s="13" t="s">
        <v>37</v>
      </c>
      <c r="AX185" s="13" t="s">
        <v>76</v>
      </c>
      <c r="AY185" s="158" t="s">
        <v>146</v>
      </c>
    </row>
    <row r="186" spans="2:51" s="12" customFormat="1" ht="12">
      <c r="B186" s="150"/>
      <c r="D186" s="144" t="s">
        <v>171</v>
      </c>
      <c r="E186" s="151" t="s">
        <v>3</v>
      </c>
      <c r="F186" s="152" t="s">
        <v>188</v>
      </c>
      <c r="H186" s="153">
        <v>10.192</v>
      </c>
      <c r="I186" s="154"/>
      <c r="L186" s="150"/>
      <c r="M186" s="155"/>
      <c r="T186" s="156"/>
      <c r="AT186" s="151" t="s">
        <v>171</v>
      </c>
      <c r="AU186" s="151" t="s">
        <v>86</v>
      </c>
      <c r="AV186" s="12" t="s">
        <v>86</v>
      </c>
      <c r="AW186" s="12" t="s">
        <v>37</v>
      </c>
      <c r="AX186" s="12" t="s">
        <v>76</v>
      </c>
      <c r="AY186" s="151" t="s">
        <v>146</v>
      </c>
    </row>
    <row r="187" spans="2:51" s="14" customFormat="1" ht="12">
      <c r="B187" s="163"/>
      <c r="D187" s="144" t="s">
        <v>171</v>
      </c>
      <c r="E187" s="164" t="s">
        <v>3</v>
      </c>
      <c r="F187" s="165" t="s">
        <v>180</v>
      </c>
      <c r="H187" s="166">
        <v>10.192</v>
      </c>
      <c r="I187" s="167"/>
      <c r="L187" s="163"/>
      <c r="M187" s="168"/>
      <c r="T187" s="169"/>
      <c r="AT187" s="164" t="s">
        <v>171</v>
      </c>
      <c r="AU187" s="164" t="s">
        <v>86</v>
      </c>
      <c r="AV187" s="14" t="s">
        <v>153</v>
      </c>
      <c r="AW187" s="14" t="s">
        <v>37</v>
      </c>
      <c r="AX187" s="14" t="s">
        <v>84</v>
      </c>
      <c r="AY187" s="164" t="s">
        <v>146</v>
      </c>
    </row>
    <row r="188" spans="2:51" s="12" customFormat="1" ht="12">
      <c r="B188" s="150"/>
      <c r="D188" s="144" t="s">
        <v>171</v>
      </c>
      <c r="F188" s="152" t="s">
        <v>255</v>
      </c>
      <c r="H188" s="153">
        <v>4.586</v>
      </c>
      <c r="I188" s="154"/>
      <c r="L188" s="150"/>
      <c r="M188" s="155"/>
      <c r="T188" s="156"/>
      <c r="AT188" s="151" t="s">
        <v>171</v>
      </c>
      <c r="AU188" s="151" t="s">
        <v>86</v>
      </c>
      <c r="AV188" s="12" t="s">
        <v>86</v>
      </c>
      <c r="AW188" s="12" t="s">
        <v>4</v>
      </c>
      <c r="AX188" s="12" t="s">
        <v>84</v>
      </c>
      <c r="AY188" s="151" t="s">
        <v>146</v>
      </c>
    </row>
    <row r="189" spans="2:65" s="1" customFormat="1" ht="16.5" customHeight="1">
      <c r="B189" s="129"/>
      <c r="C189" s="170" t="s">
        <v>256</v>
      </c>
      <c r="D189" s="171" t="s">
        <v>257</v>
      </c>
      <c r="E189" s="172" t="s">
        <v>258</v>
      </c>
      <c r="F189" s="173" t="s">
        <v>259</v>
      </c>
      <c r="G189" s="174" t="s">
        <v>226</v>
      </c>
      <c r="H189" s="175">
        <v>20.384</v>
      </c>
      <c r="I189" s="176"/>
      <c r="J189" s="177">
        <f>ROUND(I189*H189,2)</f>
        <v>0</v>
      </c>
      <c r="K189" s="173" t="s">
        <v>152</v>
      </c>
      <c r="L189" s="178"/>
      <c r="M189" s="179" t="s">
        <v>3</v>
      </c>
      <c r="N189" s="180" t="s">
        <v>47</v>
      </c>
      <c r="P189" s="140">
        <f>O189*H189</f>
        <v>0</v>
      </c>
      <c r="Q189" s="140">
        <v>1</v>
      </c>
      <c r="R189" s="140">
        <f>Q189*H189</f>
        <v>20.384</v>
      </c>
      <c r="S189" s="140">
        <v>0</v>
      </c>
      <c r="T189" s="141">
        <f>S189*H189</f>
        <v>0</v>
      </c>
      <c r="AR189" s="142" t="s">
        <v>203</v>
      </c>
      <c r="AT189" s="142" t="s">
        <v>257</v>
      </c>
      <c r="AU189" s="142" t="s">
        <v>86</v>
      </c>
      <c r="AY189" s="18" t="s">
        <v>146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8" t="s">
        <v>84</v>
      </c>
      <c r="BK189" s="143">
        <f>ROUND(I189*H189,2)</f>
        <v>0</v>
      </c>
      <c r="BL189" s="18" t="s">
        <v>153</v>
      </c>
      <c r="BM189" s="142" t="s">
        <v>260</v>
      </c>
    </row>
    <row r="190" spans="2:47" s="1" customFormat="1" ht="12">
      <c r="B190" s="34"/>
      <c r="D190" s="144" t="s">
        <v>155</v>
      </c>
      <c r="F190" s="145" t="s">
        <v>259</v>
      </c>
      <c r="I190" s="146"/>
      <c r="L190" s="34"/>
      <c r="M190" s="147"/>
      <c r="T190" s="55"/>
      <c r="AT190" s="18" t="s">
        <v>155</v>
      </c>
      <c r="AU190" s="18" t="s">
        <v>86</v>
      </c>
    </row>
    <row r="191" spans="2:51" s="12" customFormat="1" ht="12">
      <c r="B191" s="150"/>
      <c r="D191" s="144" t="s">
        <v>171</v>
      </c>
      <c r="F191" s="152" t="s">
        <v>261</v>
      </c>
      <c r="H191" s="153">
        <v>20.384</v>
      </c>
      <c r="I191" s="154"/>
      <c r="L191" s="150"/>
      <c r="M191" s="155"/>
      <c r="T191" s="156"/>
      <c r="AT191" s="151" t="s">
        <v>171</v>
      </c>
      <c r="AU191" s="151" t="s">
        <v>86</v>
      </c>
      <c r="AV191" s="12" t="s">
        <v>86</v>
      </c>
      <c r="AW191" s="12" t="s">
        <v>4</v>
      </c>
      <c r="AX191" s="12" t="s">
        <v>84</v>
      </c>
      <c r="AY191" s="151" t="s">
        <v>146</v>
      </c>
    </row>
    <row r="192" spans="2:63" s="11" customFormat="1" ht="22.95" customHeight="1">
      <c r="B192" s="117"/>
      <c r="D192" s="118" t="s">
        <v>75</v>
      </c>
      <c r="E192" s="127" t="s">
        <v>86</v>
      </c>
      <c r="F192" s="127" t="s">
        <v>262</v>
      </c>
      <c r="I192" s="120"/>
      <c r="J192" s="128">
        <f>BK192</f>
        <v>0</v>
      </c>
      <c r="L192" s="117"/>
      <c r="M192" s="122"/>
      <c r="P192" s="123">
        <f>SUM(P193:P231)</f>
        <v>0</v>
      </c>
      <c r="R192" s="123">
        <f>SUM(R193:R231)</f>
        <v>5.836219756236001</v>
      </c>
      <c r="T192" s="124">
        <f>SUM(T193:T231)</f>
        <v>0</v>
      </c>
      <c r="AR192" s="118" t="s">
        <v>84</v>
      </c>
      <c r="AT192" s="125" t="s">
        <v>75</v>
      </c>
      <c r="AU192" s="125" t="s">
        <v>84</v>
      </c>
      <c r="AY192" s="118" t="s">
        <v>146</v>
      </c>
      <c r="BK192" s="126">
        <f>SUM(BK193:BK231)</f>
        <v>0</v>
      </c>
    </row>
    <row r="193" spans="2:65" s="1" customFormat="1" ht="24.15" customHeight="1">
      <c r="B193" s="129"/>
      <c r="C193" s="130" t="s">
        <v>263</v>
      </c>
      <c r="D193" s="130" t="s">
        <v>148</v>
      </c>
      <c r="E193" s="132" t="s">
        <v>264</v>
      </c>
      <c r="F193" s="133" t="s">
        <v>265</v>
      </c>
      <c r="G193" s="134" t="s">
        <v>167</v>
      </c>
      <c r="H193" s="135">
        <v>1.209</v>
      </c>
      <c r="I193" s="136"/>
      <c r="J193" s="137">
        <f>ROUND(I193*H193,2)</f>
        <v>0</v>
      </c>
      <c r="K193" s="133" t="s">
        <v>152</v>
      </c>
      <c r="L193" s="34"/>
      <c r="M193" s="138" t="s">
        <v>3</v>
      </c>
      <c r="N193" s="139" t="s">
        <v>47</v>
      </c>
      <c r="P193" s="140">
        <f>O193*H193</f>
        <v>0</v>
      </c>
      <c r="Q193" s="140">
        <v>2.501872204</v>
      </c>
      <c r="R193" s="140">
        <f>Q193*H193</f>
        <v>3.0247634946360002</v>
      </c>
      <c r="S193" s="140">
        <v>0</v>
      </c>
      <c r="T193" s="141">
        <f>S193*H193</f>
        <v>0</v>
      </c>
      <c r="AR193" s="142" t="s">
        <v>153</v>
      </c>
      <c r="AT193" s="142" t="s">
        <v>148</v>
      </c>
      <c r="AU193" s="142" t="s">
        <v>86</v>
      </c>
      <c r="AY193" s="18" t="s">
        <v>146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8" t="s">
        <v>84</v>
      </c>
      <c r="BK193" s="143">
        <f>ROUND(I193*H193,2)</f>
        <v>0</v>
      </c>
      <c r="BL193" s="18" t="s">
        <v>153</v>
      </c>
      <c r="BM193" s="142" t="s">
        <v>266</v>
      </c>
    </row>
    <row r="194" spans="2:47" s="1" customFormat="1" ht="19.2">
      <c r="B194" s="34"/>
      <c r="D194" s="144" t="s">
        <v>155</v>
      </c>
      <c r="F194" s="145" t="s">
        <v>267</v>
      </c>
      <c r="I194" s="146"/>
      <c r="L194" s="34"/>
      <c r="M194" s="147"/>
      <c r="T194" s="55"/>
      <c r="AT194" s="18" t="s">
        <v>155</v>
      </c>
      <c r="AU194" s="18" t="s">
        <v>86</v>
      </c>
    </row>
    <row r="195" spans="2:47" s="1" customFormat="1" ht="12">
      <c r="B195" s="34"/>
      <c r="D195" s="148" t="s">
        <v>157</v>
      </c>
      <c r="F195" s="149" t="s">
        <v>268</v>
      </c>
      <c r="I195" s="146"/>
      <c r="L195" s="34"/>
      <c r="M195" s="147"/>
      <c r="T195" s="55"/>
      <c r="AT195" s="18" t="s">
        <v>157</v>
      </c>
      <c r="AU195" s="18" t="s">
        <v>86</v>
      </c>
    </row>
    <row r="196" spans="2:51" s="13" customFormat="1" ht="12">
      <c r="B196" s="157"/>
      <c r="D196" s="144" t="s">
        <v>171</v>
      </c>
      <c r="E196" s="158" t="s">
        <v>3</v>
      </c>
      <c r="F196" s="159" t="s">
        <v>269</v>
      </c>
      <c r="H196" s="158" t="s">
        <v>3</v>
      </c>
      <c r="I196" s="160"/>
      <c r="L196" s="157"/>
      <c r="M196" s="161"/>
      <c r="T196" s="162"/>
      <c r="AT196" s="158" t="s">
        <v>171</v>
      </c>
      <c r="AU196" s="158" t="s">
        <v>86</v>
      </c>
      <c r="AV196" s="13" t="s">
        <v>84</v>
      </c>
      <c r="AW196" s="13" t="s">
        <v>37</v>
      </c>
      <c r="AX196" s="13" t="s">
        <v>76</v>
      </c>
      <c r="AY196" s="158" t="s">
        <v>146</v>
      </c>
    </row>
    <row r="197" spans="2:51" s="12" customFormat="1" ht="12">
      <c r="B197" s="150"/>
      <c r="D197" s="144" t="s">
        <v>171</v>
      </c>
      <c r="E197" s="151" t="s">
        <v>3</v>
      </c>
      <c r="F197" s="152" t="s">
        <v>270</v>
      </c>
      <c r="H197" s="153">
        <v>1.209</v>
      </c>
      <c r="I197" s="154"/>
      <c r="L197" s="150"/>
      <c r="M197" s="155"/>
      <c r="T197" s="156"/>
      <c r="AT197" s="151" t="s">
        <v>171</v>
      </c>
      <c r="AU197" s="151" t="s">
        <v>86</v>
      </c>
      <c r="AV197" s="12" t="s">
        <v>86</v>
      </c>
      <c r="AW197" s="12" t="s">
        <v>37</v>
      </c>
      <c r="AX197" s="12" t="s">
        <v>76</v>
      </c>
      <c r="AY197" s="151" t="s">
        <v>146</v>
      </c>
    </row>
    <row r="198" spans="2:51" s="15" customFormat="1" ht="12">
      <c r="B198" s="181"/>
      <c r="D198" s="144" t="s">
        <v>171</v>
      </c>
      <c r="E198" s="182" t="s">
        <v>3</v>
      </c>
      <c r="F198" s="183" t="s">
        <v>271</v>
      </c>
      <c r="H198" s="184">
        <v>1.209</v>
      </c>
      <c r="I198" s="185"/>
      <c r="L198" s="181"/>
      <c r="M198" s="186"/>
      <c r="T198" s="187"/>
      <c r="AT198" s="182" t="s">
        <v>171</v>
      </c>
      <c r="AU198" s="182" t="s">
        <v>86</v>
      </c>
      <c r="AV198" s="15" t="s">
        <v>164</v>
      </c>
      <c r="AW198" s="15" t="s">
        <v>37</v>
      </c>
      <c r="AX198" s="15" t="s">
        <v>76</v>
      </c>
      <c r="AY198" s="182" t="s">
        <v>146</v>
      </c>
    </row>
    <row r="199" spans="2:51" s="14" customFormat="1" ht="12">
      <c r="B199" s="163"/>
      <c r="D199" s="144" t="s">
        <v>171</v>
      </c>
      <c r="E199" s="164" t="s">
        <v>3</v>
      </c>
      <c r="F199" s="165" t="s">
        <v>180</v>
      </c>
      <c r="H199" s="166">
        <v>1.209</v>
      </c>
      <c r="I199" s="167"/>
      <c r="L199" s="163"/>
      <c r="M199" s="168"/>
      <c r="T199" s="169"/>
      <c r="AT199" s="164" t="s">
        <v>171</v>
      </c>
      <c r="AU199" s="164" t="s">
        <v>86</v>
      </c>
      <c r="AV199" s="14" t="s">
        <v>153</v>
      </c>
      <c r="AW199" s="14" t="s">
        <v>37</v>
      </c>
      <c r="AX199" s="14" t="s">
        <v>84</v>
      </c>
      <c r="AY199" s="164" t="s">
        <v>146</v>
      </c>
    </row>
    <row r="200" spans="2:65" s="1" customFormat="1" ht="21.75" customHeight="1">
      <c r="B200" s="129"/>
      <c r="C200" s="130" t="s">
        <v>272</v>
      </c>
      <c r="D200" s="130" t="s">
        <v>148</v>
      </c>
      <c r="E200" s="132" t="s">
        <v>273</v>
      </c>
      <c r="F200" s="133" t="s">
        <v>274</v>
      </c>
      <c r="G200" s="134" t="s">
        <v>226</v>
      </c>
      <c r="H200" s="135">
        <v>0.114</v>
      </c>
      <c r="I200" s="136"/>
      <c r="J200" s="137">
        <f>ROUND(I200*H200,2)</f>
        <v>0</v>
      </c>
      <c r="K200" s="133" t="s">
        <v>152</v>
      </c>
      <c r="L200" s="34"/>
      <c r="M200" s="138" t="s">
        <v>3</v>
      </c>
      <c r="N200" s="139" t="s">
        <v>47</v>
      </c>
      <c r="P200" s="140">
        <f>O200*H200</f>
        <v>0</v>
      </c>
      <c r="Q200" s="140">
        <v>1.0606208</v>
      </c>
      <c r="R200" s="140">
        <f>Q200*H200</f>
        <v>0.12091077119999999</v>
      </c>
      <c r="S200" s="140">
        <v>0</v>
      </c>
      <c r="T200" s="141">
        <f>S200*H200</f>
        <v>0</v>
      </c>
      <c r="AR200" s="142" t="s">
        <v>153</v>
      </c>
      <c r="AT200" s="142" t="s">
        <v>148</v>
      </c>
      <c r="AU200" s="142" t="s">
        <v>86</v>
      </c>
      <c r="AY200" s="18" t="s">
        <v>146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8" t="s">
        <v>84</v>
      </c>
      <c r="BK200" s="143">
        <f>ROUND(I200*H200,2)</f>
        <v>0</v>
      </c>
      <c r="BL200" s="18" t="s">
        <v>153</v>
      </c>
      <c r="BM200" s="142" t="s">
        <v>275</v>
      </c>
    </row>
    <row r="201" spans="2:47" s="1" customFormat="1" ht="19.2">
      <c r="B201" s="34"/>
      <c r="D201" s="144" t="s">
        <v>155</v>
      </c>
      <c r="F201" s="145" t="s">
        <v>276</v>
      </c>
      <c r="I201" s="146"/>
      <c r="L201" s="34"/>
      <c r="M201" s="147"/>
      <c r="T201" s="55"/>
      <c r="AT201" s="18" t="s">
        <v>155</v>
      </c>
      <c r="AU201" s="18" t="s">
        <v>86</v>
      </c>
    </row>
    <row r="202" spans="2:47" s="1" customFormat="1" ht="12">
      <c r="B202" s="34"/>
      <c r="D202" s="148" t="s">
        <v>157</v>
      </c>
      <c r="F202" s="149" t="s">
        <v>277</v>
      </c>
      <c r="I202" s="146"/>
      <c r="L202" s="34"/>
      <c r="M202" s="147"/>
      <c r="T202" s="55"/>
      <c r="AT202" s="18" t="s">
        <v>157</v>
      </c>
      <c r="AU202" s="18" t="s">
        <v>86</v>
      </c>
    </row>
    <row r="203" spans="2:51" s="13" customFormat="1" ht="12">
      <c r="B203" s="157"/>
      <c r="D203" s="144" t="s">
        <v>171</v>
      </c>
      <c r="E203" s="158" t="s">
        <v>3</v>
      </c>
      <c r="F203" s="159" t="s">
        <v>278</v>
      </c>
      <c r="H203" s="158" t="s">
        <v>3</v>
      </c>
      <c r="I203" s="160"/>
      <c r="L203" s="157"/>
      <c r="M203" s="161"/>
      <c r="T203" s="162"/>
      <c r="AT203" s="158" t="s">
        <v>171</v>
      </c>
      <c r="AU203" s="158" t="s">
        <v>86</v>
      </c>
      <c r="AV203" s="13" t="s">
        <v>84</v>
      </c>
      <c r="AW203" s="13" t="s">
        <v>37</v>
      </c>
      <c r="AX203" s="13" t="s">
        <v>76</v>
      </c>
      <c r="AY203" s="158" t="s">
        <v>146</v>
      </c>
    </row>
    <row r="204" spans="2:51" s="12" customFormat="1" ht="12">
      <c r="B204" s="150"/>
      <c r="D204" s="144" t="s">
        <v>171</v>
      </c>
      <c r="E204" s="151" t="s">
        <v>3</v>
      </c>
      <c r="F204" s="152" t="s">
        <v>279</v>
      </c>
      <c r="H204" s="153">
        <v>0.114</v>
      </c>
      <c r="I204" s="154"/>
      <c r="L204" s="150"/>
      <c r="M204" s="155"/>
      <c r="T204" s="156"/>
      <c r="AT204" s="151" t="s">
        <v>171</v>
      </c>
      <c r="AU204" s="151" t="s">
        <v>86</v>
      </c>
      <c r="AV204" s="12" t="s">
        <v>86</v>
      </c>
      <c r="AW204" s="12" t="s">
        <v>37</v>
      </c>
      <c r="AX204" s="12" t="s">
        <v>76</v>
      </c>
      <c r="AY204" s="151" t="s">
        <v>146</v>
      </c>
    </row>
    <row r="205" spans="2:51" s="15" customFormat="1" ht="12">
      <c r="B205" s="181"/>
      <c r="D205" s="144" t="s">
        <v>171</v>
      </c>
      <c r="E205" s="182" t="s">
        <v>3</v>
      </c>
      <c r="F205" s="183" t="s">
        <v>271</v>
      </c>
      <c r="H205" s="184">
        <v>0.114</v>
      </c>
      <c r="I205" s="185"/>
      <c r="L205" s="181"/>
      <c r="M205" s="186"/>
      <c r="T205" s="187"/>
      <c r="AT205" s="182" t="s">
        <v>171</v>
      </c>
      <c r="AU205" s="182" t="s">
        <v>86</v>
      </c>
      <c r="AV205" s="15" t="s">
        <v>164</v>
      </c>
      <c r="AW205" s="15" t="s">
        <v>37</v>
      </c>
      <c r="AX205" s="15" t="s">
        <v>76</v>
      </c>
      <c r="AY205" s="182" t="s">
        <v>146</v>
      </c>
    </row>
    <row r="206" spans="2:51" s="14" customFormat="1" ht="12">
      <c r="B206" s="163"/>
      <c r="D206" s="144" t="s">
        <v>171</v>
      </c>
      <c r="E206" s="164" t="s">
        <v>3</v>
      </c>
      <c r="F206" s="165" t="s">
        <v>180</v>
      </c>
      <c r="H206" s="166">
        <v>0.114</v>
      </c>
      <c r="I206" s="167"/>
      <c r="L206" s="163"/>
      <c r="M206" s="168"/>
      <c r="T206" s="169"/>
      <c r="AT206" s="164" t="s">
        <v>171</v>
      </c>
      <c r="AU206" s="164" t="s">
        <v>86</v>
      </c>
      <c r="AV206" s="14" t="s">
        <v>153</v>
      </c>
      <c r="AW206" s="14" t="s">
        <v>37</v>
      </c>
      <c r="AX206" s="14" t="s">
        <v>84</v>
      </c>
      <c r="AY206" s="164" t="s">
        <v>146</v>
      </c>
    </row>
    <row r="207" spans="2:65" s="1" customFormat="1" ht="16.5" customHeight="1">
      <c r="B207" s="129"/>
      <c r="C207" s="130" t="s">
        <v>280</v>
      </c>
      <c r="D207" s="130" t="s">
        <v>148</v>
      </c>
      <c r="E207" s="132" t="s">
        <v>281</v>
      </c>
      <c r="F207" s="133" t="s">
        <v>282</v>
      </c>
      <c r="G207" s="134" t="s">
        <v>167</v>
      </c>
      <c r="H207" s="135">
        <v>1</v>
      </c>
      <c r="I207" s="136"/>
      <c r="J207" s="137">
        <f>ROUND(I207*H207,2)</f>
        <v>0</v>
      </c>
      <c r="K207" s="133" t="s">
        <v>152</v>
      </c>
      <c r="L207" s="34"/>
      <c r="M207" s="138" t="s">
        <v>3</v>
      </c>
      <c r="N207" s="139" t="s">
        <v>47</v>
      </c>
      <c r="P207" s="140">
        <f>O207*H207</f>
        <v>0</v>
      </c>
      <c r="Q207" s="140">
        <v>2.501872204</v>
      </c>
      <c r="R207" s="140">
        <f>Q207*H207</f>
        <v>2.501872204</v>
      </c>
      <c r="S207" s="140">
        <v>0</v>
      </c>
      <c r="T207" s="141">
        <f>S207*H207</f>
        <v>0</v>
      </c>
      <c r="AR207" s="142" t="s">
        <v>153</v>
      </c>
      <c r="AT207" s="142" t="s">
        <v>148</v>
      </c>
      <c r="AU207" s="142" t="s">
        <v>86</v>
      </c>
      <c r="AY207" s="18" t="s">
        <v>146</v>
      </c>
      <c r="BE207" s="143">
        <f>IF(N207="základní",J207,0)</f>
        <v>0</v>
      </c>
      <c r="BF207" s="143">
        <f>IF(N207="snížená",J207,0)</f>
        <v>0</v>
      </c>
      <c r="BG207" s="143">
        <f>IF(N207="zákl. přenesená",J207,0)</f>
        <v>0</v>
      </c>
      <c r="BH207" s="143">
        <f>IF(N207="sníž. přenesená",J207,0)</f>
        <v>0</v>
      </c>
      <c r="BI207" s="143">
        <f>IF(N207="nulová",J207,0)</f>
        <v>0</v>
      </c>
      <c r="BJ207" s="18" t="s">
        <v>84</v>
      </c>
      <c r="BK207" s="143">
        <f>ROUND(I207*H207,2)</f>
        <v>0</v>
      </c>
      <c r="BL207" s="18" t="s">
        <v>153</v>
      </c>
      <c r="BM207" s="142" t="s">
        <v>283</v>
      </c>
    </row>
    <row r="208" spans="2:47" s="1" customFormat="1" ht="19.2">
      <c r="B208" s="34"/>
      <c r="D208" s="144" t="s">
        <v>155</v>
      </c>
      <c r="F208" s="145" t="s">
        <v>284</v>
      </c>
      <c r="I208" s="146"/>
      <c r="L208" s="34"/>
      <c r="M208" s="147"/>
      <c r="T208" s="55"/>
      <c r="AT208" s="18" t="s">
        <v>155</v>
      </c>
      <c r="AU208" s="18" t="s">
        <v>86</v>
      </c>
    </row>
    <row r="209" spans="2:47" s="1" customFormat="1" ht="12">
      <c r="B209" s="34"/>
      <c r="D209" s="148" t="s">
        <v>157</v>
      </c>
      <c r="F209" s="149" t="s">
        <v>285</v>
      </c>
      <c r="I209" s="146"/>
      <c r="L209" s="34"/>
      <c r="M209" s="147"/>
      <c r="T209" s="55"/>
      <c r="AT209" s="18" t="s">
        <v>157</v>
      </c>
      <c r="AU209" s="18" t="s">
        <v>86</v>
      </c>
    </row>
    <row r="210" spans="2:51" s="13" customFormat="1" ht="12">
      <c r="B210" s="157"/>
      <c r="D210" s="144" t="s">
        <v>171</v>
      </c>
      <c r="E210" s="158" t="s">
        <v>3</v>
      </c>
      <c r="F210" s="159" t="s">
        <v>178</v>
      </c>
      <c r="H210" s="158" t="s">
        <v>3</v>
      </c>
      <c r="I210" s="160"/>
      <c r="L210" s="157"/>
      <c r="M210" s="161"/>
      <c r="T210" s="162"/>
      <c r="AT210" s="158" t="s">
        <v>171</v>
      </c>
      <c r="AU210" s="158" t="s">
        <v>86</v>
      </c>
      <c r="AV210" s="13" t="s">
        <v>84</v>
      </c>
      <c r="AW210" s="13" t="s">
        <v>37</v>
      </c>
      <c r="AX210" s="13" t="s">
        <v>76</v>
      </c>
      <c r="AY210" s="158" t="s">
        <v>146</v>
      </c>
    </row>
    <row r="211" spans="2:51" s="12" customFormat="1" ht="12">
      <c r="B211" s="150"/>
      <c r="D211" s="144" t="s">
        <v>171</v>
      </c>
      <c r="E211" s="151" t="s">
        <v>3</v>
      </c>
      <c r="F211" s="152" t="s">
        <v>179</v>
      </c>
      <c r="H211" s="153">
        <v>1</v>
      </c>
      <c r="I211" s="154"/>
      <c r="L211" s="150"/>
      <c r="M211" s="155"/>
      <c r="T211" s="156"/>
      <c r="AT211" s="151" t="s">
        <v>171</v>
      </c>
      <c r="AU211" s="151" t="s">
        <v>86</v>
      </c>
      <c r="AV211" s="12" t="s">
        <v>86</v>
      </c>
      <c r="AW211" s="12" t="s">
        <v>37</v>
      </c>
      <c r="AX211" s="12" t="s">
        <v>76</v>
      </c>
      <c r="AY211" s="151" t="s">
        <v>146</v>
      </c>
    </row>
    <row r="212" spans="2:51" s="14" customFormat="1" ht="12">
      <c r="B212" s="163"/>
      <c r="D212" s="144" t="s">
        <v>171</v>
      </c>
      <c r="E212" s="164" t="s">
        <v>3</v>
      </c>
      <c r="F212" s="165" t="s">
        <v>180</v>
      </c>
      <c r="H212" s="166">
        <v>1</v>
      </c>
      <c r="I212" s="167"/>
      <c r="L212" s="163"/>
      <c r="M212" s="168"/>
      <c r="T212" s="169"/>
      <c r="AT212" s="164" t="s">
        <v>171</v>
      </c>
      <c r="AU212" s="164" t="s">
        <v>86</v>
      </c>
      <c r="AV212" s="14" t="s">
        <v>153</v>
      </c>
      <c r="AW212" s="14" t="s">
        <v>37</v>
      </c>
      <c r="AX212" s="14" t="s">
        <v>84</v>
      </c>
      <c r="AY212" s="164" t="s">
        <v>146</v>
      </c>
    </row>
    <row r="213" spans="2:65" s="1" customFormat="1" ht="16.5" customHeight="1">
      <c r="B213" s="129"/>
      <c r="C213" s="130" t="s">
        <v>286</v>
      </c>
      <c r="D213" s="130" t="s">
        <v>148</v>
      </c>
      <c r="E213" s="132" t="s">
        <v>287</v>
      </c>
      <c r="F213" s="133" t="s">
        <v>288</v>
      </c>
      <c r="G213" s="134" t="s">
        <v>151</v>
      </c>
      <c r="H213" s="135">
        <v>8</v>
      </c>
      <c r="I213" s="136"/>
      <c r="J213" s="137">
        <f>ROUND(I213*H213,2)</f>
        <v>0</v>
      </c>
      <c r="K213" s="133" t="s">
        <v>152</v>
      </c>
      <c r="L213" s="34"/>
      <c r="M213" s="138" t="s">
        <v>3</v>
      </c>
      <c r="N213" s="139" t="s">
        <v>47</v>
      </c>
      <c r="P213" s="140">
        <f>O213*H213</f>
        <v>0</v>
      </c>
      <c r="Q213" s="140">
        <v>0.0026369</v>
      </c>
      <c r="R213" s="140">
        <f>Q213*H213</f>
        <v>0.0210952</v>
      </c>
      <c r="S213" s="140">
        <v>0</v>
      </c>
      <c r="T213" s="141">
        <f>S213*H213</f>
        <v>0</v>
      </c>
      <c r="AR213" s="142" t="s">
        <v>153</v>
      </c>
      <c r="AT213" s="142" t="s">
        <v>148</v>
      </c>
      <c r="AU213" s="142" t="s">
        <v>86</v>
      </c>
      <c r="AY213" s="18" t="s">
        <v>146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8" t="s">
        <v>84</v>
      </c>
      <c r="BK213" s="143">
        <f>ROUND(I213*H213,2)</f>
        <v>0</v>
      </c>
      <c r="BL213" s="18" t="s">
        <v>153</v>
      </c>
      <c r="BM213" s="142" t="s">
        <v>289</v>
      </c>
    </row>
    <row r="214" spans="2:47" s="1" customFormat="1" ht="12">
      <c r="B214" s="34"/>
      <c r="D214" s="144" t="s">
        <v>155</v>
      </c>
      <c r="F214" s="145" t="s">
        <v>290</v>
      </c>
      <c r="I214" s="146"/>
      <c r="L214" s="34"/>
      <c r="M214" s="147"/>
      <c r="T214" s="55"/>
      <c r="AT214" s="18" t="s">
        <v>155</v>
      </c>
      <c r="AU214" s="18" t="s">
        <v>86</v>
      </c>
    </row>
    <row r="215" spans="2:47" s="1" customFormat="1" ht="12">
      <c r="B215" s="34"/>
      <c r="D215" s="148" t="s">
        <v>157</v>
      </c>
      <c r="F215" s="149" t="s">
        <v>291</v>
      </c>
      <c r="I215" s="146"/>
      <c r="L215" s="34"/>
      <c r="M215" s="147"/>
      <c r="T215" s="55"/>
      <c r="AT215" s="18" t="s">
        <v>157</v>
      </c>
      <c r="AU215" s="18" t="s">
        <v>86</v>
      </c>
    </row>
    <row r="216" spans="2:51" s="13" customFormat="1" ht="12">
      <c r="B216" s="157"/>
      <c r="D216" s="144" t="s">
        <v>171</v>
      </c>
      <c r="E216" s="158" t="s">
        <v>3</v>
      </c>
      <c r="F216" s="159" t="s">
        <v>178</v>
      </c>
      <c r="H216" s="158" t="s">
        <v>3</v>
      </c>
      <c r="I216" s="160"/>
      <c r="L216" s="157"/>
      <c r="M216" s="161"/>
      <c r="T216" s="162"/>
      <c r="AT216" s="158" t="s">
        <v>171</v>
      </c>
      <c r="AU216" s="158" t="s">
        <v>86</v>
      </c>
      <c r="AV216" s="13" t="s">
        <v>84</v>
      </c>
      <c r="AW216" s="13" t="s">
        <v>37</v>
      </c>
      <c r="AX216" s="13" t="s">
        <v>76</v>
      </c>
      <c r="AY216" s="158" t="s">
        <v>146</v>
      </c>
    </row>
    <row r="217" spans="2:51" s="12" customFormat="1" ht="12">
      <c r="B217" s="150"/>
      <c r="D217" s="144" t="s">
        <v>171</v>
      </c>
      <c r="E217" s="151" t="s">
        <v>3</v>
      </c>
      <c r="F217" s="152" t="s">
        <v>292</v>
      </c>
      <c r="H217" s="153">
        <v>8</v>
      </c>
      <c r="I217" s="154"/>
      <c r="L217" s="150"/>
      <c r="M217" s="155"/>
      <c r="T217" s="156"/>
      <c r="AT217" s="151" t="s">
        <v>171</v>
      </c>
      <c r="AU217" s="151" t="s">
        <v>86</v>
      </c>
      <c r="AV217" s="12" t="s">
        <v>86</v>
      </c>
      <c r="AW217" s="12" t="s">
        <v>37</v>
      </c>
      <c r="AX217" s="12" t="s">
        <v>76</v>
      </c>
      <c r="AY217" s="151" t="s">
        <v>146</v>
      </c>
    </row>
    <row r="218" spans="2:51" s="14" customFormat="1" ht="12">
      <c r="B218" s="163"/>
      <c r="D218" s="144" t="s">
        <v>171</v>
      </c>
      <c r="E218" s="164" t="s">
        <v>3</v>
      </c>
      <c r="F218" s="165" t="s">
        <v>180</v>
      </c>
      <c r="H218" s="166">
        <v>8</v>
      </c>
      <c r="I218" s="167"/>
      <c r="L218" s="163"/>
      <c r="M218" s="168"/>
      <c r="T218" s="169"/>
      <c r="AT218" s="164" t="s">
        <v>171</v>
      </c>
      <c r="AU218" s="164" t="s">
        <v>86</v>
      </c>
      <c r="AV218" s="14" t="s">
        <v>153</v>
      </c>
      <c r="AW218" s="14" t="s">
        <v>37</v>
      </c>
      <c r="AX218" s="14" t="s">
        <v>84</v>
      </c>
      <c r="AY218" s="164" t="s">
        <v>146</v>
      </c>
    </row>
    <row r="219" spans="2:65" s="1" customFormat="1" ht="16.5" customHeight="1">
      <c r="B219" s="129"/>
      <c r="C219" s="130" t="s">
        <v>8</v>
      </c>
      <c r="D219" s="130" t="s">
        <v>148</v>
      </c>
      <c r="E219" s="132" t="s">
        <v>293</v>
      </c>
      <c r="F219" s="133" t="s">
        <v>294</v>
      </c>
      <c r="G219" s="134" t="s">
        <v>151</v>
      </c>
      <c r="H219" s="135">
        <v>8</v>
      </c>
      <c r="I219" s="136"/>
      <c r="J219" s="137">
        <f>ROUND(I219*H219,2)</f>
        <v>0</v>
      </c>
      <c r="K219" s="133" t="s">
        <v>152</v>
      </c>
      <c r="L219" s="34"/>
      <c r="M219" s="138" t="s">
        <v>3</v>
      </c>
      <c r="N219" s="139" t="s">
        <v>47</v>
      </c>
      <c r="P219" s="140">
        <f>O219*H219</f>
        <v>0</v>
      </c>
      <c r="Q219" s="140">
        <v>0</v>
      </c>
      <c r="R219" s="140">
        <f>Q219*H219</f>
        <v>0</v>
      </c>
      <c r="S219" s="140">
        <v>0</v>
      </c>
      <c r="T219" s="141">
        <f>S219*H219</f>
        <v>0</v>
      </c>
      <c r="AR219" s="142" t="s">
        <v>153</v>
      </c>
      <c r="AT219" s="142" t="s">
        <v>148</v>
      </c>
      <c r="AU219" s="142" t="s">
        <v>86</v>
      </c>
      <c r="AY219" s="18" t="s">
        <v>146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8" t="s">
        <v>84</v>
      </c>
      <c r="BK219" s="143">
        <f>ROUND(I219*H219,2)</f>
        <v>0</v>
      </c>
      <c r="BL219" s="18" t="s">
        <v>153</v>
      </c>
      <c r="BM219" s="142" t="s">
        <v>295</v>
      </c>
    </row>
    <row r="220" spans="2:47" s="1" customFormat="1" ht="12">
      <c r="B220" s="34"/>
      <c r="D220" s="144" t="s">
        <v>155</v>
      </c>
      <c r="F220" s="145" t="s">
        <v>296</v>
      </c>
      <c r="I220" s="146"/>
      <c r="L220" s="34"/>
      <c r="M220" s="147"/>
      <c r="T220" s="55"/>
      <c r="AT220" s="18" t="s">
        <v>155</v>
      </c>
      <c r="AU220" s="18" t="s">
        <v>86</v>
      </c>
    </row>
    <row r="221" spans="2:47" s="1" customFormat="1" ht="12">
      <c r="B221" s="34"/>
      <c r="D221" s="148" t="s">
        <v>157</v>
      </c>
      <c r="F221" s="149" t="s">
        <v>297</v>
      </c>
      <c r="I221" s="146"/>
      <c r="L221" s="34"/>
      <c r="M221" s="147"/>
      <c r="T221" s="55"/>
      <c r="AT221" s="18" t="s">
        <v>157</v>
      </c>
      <c r="AU221" s="18" t="s">
        <v>86</v>
      </c>
    </row>
    <row r="222" spans="2:51" s="13" customFormat="1" ht="12">
      <c r="B222" s="157"/>
      <c r="D222" s="144" t="s">
        <v>171</v>
      </c>
      <c r="E222" s="158" t="s">
        <v>3</v>
      </c>
      <c r="F222" s="159" t="s">
        <v>178</v>
      </c>
      <c r="H222" s="158" t="s">
        <v>3</v>
      </c>
      <c r="I222" s="160"/>
      <c r="L222" s="157"/>
      <c r="M222" s="161"/>
      <c r="T222" s="162"/>
      <c r="AT222" s="158" t="s">
        <v>171</v>
      </c>
      <c r="AU222" s="158" t="s">
        <v>86</v>
      </c>
      <c r="AV222" s="13" t="s">
        <v>84</v>
      </c>
      <c r="AW222" s="13" t="s">
        <v>37</v>
      </c>
      <c r="AX222" s="13" t="s">
        <v>76</v>
      </c>
      <c r="AY222" s="158" t="s">
        <v>146</v>
      </c>
    </row>
    <row r="223" spans="2:51" s="12" customFormat="1" ht="12">
      <c r="B223" s="150"/>
      <c r="D223" s="144" t="s">
        <v>171</v>
      </c>
      <c r="E223" s="151" t="s">
        <v>3</v>
      </c>
      <c r="F223" s="152" t="s">
        <v>292</v>
      </c>
      <c r="H223" s="153">
        <v>8</v>
      </c>
      <c r="I223" s="154"/>
      <c r="L223" s="150"/>
      <c r="M223" s="155"/>
      <c r="T223" s="156"/>
      <c r="AT223" s="151" t="s">
        <v>171</v>
      </c>
      <c r="AU223" s="151" t="s">
        <v>86</v>
      </c>
      <c r="AV223" s="12" t="s">
        <v>86</v>
      </c>
      <c r="AW223" s="12" t="s">
        <v>37</v>
      </c>
      <c r="AX223" s="12" t="s">
        <v>76</v>
      </c>
      <c r="AY223" s="151" t="s">
        <v>146</v>
      </c>
    </row>
    <row r="224" spans="2:51" s="14" customFormat="1" ht="12">
      <c r="B224" s="163"/>
      <c r="D224" s="144" t="s">
        <v>171</v>
      </c>
      <c r="E224" s="164" t="s">
        <v>3</v>
      </c>
      <c r="F224" s="165" t="s">
        <v>180</v>
      </c>
      <c r="H224" s="166">
        <v>8</v>
      </c>
      <c r="I224" s="167"/>
      <c r="L224" s="163"/>
      <c r="M224" s="168"/>
      <c r="T224" s="169"/>
      <c r="AT224" s="164" t="s">
        <v>171</v>
      </c>
      <c r="AU224" s="164" t="s">
        <v>86</v>
      </c>
      <c r="AV224" s="14" t="s">
        <v>153</v>
      </c>
      <c r="AW224" s="14" t="s">
        <v>37</v>
      </c>
      <c r="AX224" s="14" t="s">
        <v>84</v>
      </c>
      <c r="AY224" s="164" t="s">
        <v>146</v>
      </c>
    </row>
    <row r="225" spans="2:65" s="1" customFormat="1" ht="21.75" customHeight="1">
      <c r="B225" s="129"/>
      <c r="C225" s="130" t="s">
        <v>298</v>
      </c>
      <c r="D225" s="130" t="s">
        <v>148</v>
      </c>
      <c r="E225" s="132" t="s">
        <v>299</v>
      </c>
      <c r="F225" s="133" t="s">
        <v>300</v>
      </c>
      <c r="G225" s="134" t="s">
        <v>226</v>
      </c>
      <c r="H225" s="135">
        <v>0.158</v>
      </c>
      <c r="I225" s="136"/>
      <c r="J225" s="137">
        <f>ROUND(I225*H225,2)</f>
        <v>0</v>
      </c>
      <c r="K225" s="133" t="s">
        <v>152</v>
      </c>
      <c r="L225" s="34"/>
      <c r="M225" s="138" t="s">
        <v>3</v>
      </c>
      <c r="N225" s="139" t="s">
        <v>47</v>
      </c>
      <c r="P225" s="140">
        <f>O225*H225</f>
        <v>0</v>
      </c>
      <c r="Q225" s="140">
        <v>1.0606208</v>
      </c>
      <c r="R225" s="140">
        <f>Q225*H225</f>
        <v>0.1675780864</v>
      </c>
      <c r="S225" s="140">
        <v>0</v>
      </c>
      <c r="T225" s="141">
        <f>S225*H225</f>
        <v>0</v>
      </c>
      <c r="AR225" s="142" t="s">
        <v>153</v>
      </c>
      <c r="AT225" s="142" t="s">
        <v>148</v>
      </c>
      <c r="AU225" s="142" t="s">
        <v>86</v>
      </c>
      <c r="AY225" s="18" t="s">
        <v>146</v>
      </c>
      <c r="BE225" s="143">
        <f>IF(N225="základní",J225,0)</f>
        <v>0</v>
      </c>
      <c r="BF225" s="143">
        <f>IF(N225="snížená",J225,0)</f>
        <v>0</v>
      </c>
      <c r="BG225" s="143">
        <f>IF(N225="zákl. přenesená",J225,0)</f>
        <v>0</v>
      </c>
      <c r="BH225" s="143">
        <f>IF(N225="sníž. přenesená",J225,0)</f>
        <v>0</v>
      </c>
      <c r="BI225" s="143">
        <f>IF(N225="nulová",J225,0)</f>
        <v>0</v>
      </c>
      <c r="BJ225" s="18" t="s">
        <v>84</v>
      </c>
      <c r="BK225" s="143">
        <f>ROUND(I225*H225,2)</f>
        <v>0</v>
      </c>
      <c r="BL225" s="18" t="s">
        <v>153</v>
      </c>
      <c r="BM225" s="142" t="s">
        <v>301</v>
      </c>
    </row>
    <row r="226" spans="2:47" s="1" customFormat="1" ht="12">
      <c r="B226" s="34"/>
      <c r="D226" s="144" t="s">
        <v>155</v>
      </c>
      <c r="F226" s="145" t="s">
        <v>302</v>
      </c>
      <c r="I226" s="146"/>
      <c r="L226" s="34"/>
      <c r="M226" s="147"/>
      <c r="T226" s="55"/>
      <c r="AT226" s="18" t="s">
        <v>155</v>
      </c>
      <c r="AU226" s="18" t="s">
        <v>86</v>
      </c>
    </row>
    <row r="227" spans="2:47" s="1" customFormat="1" ht="12">
      <c r="B227" s="34"/>
      <c r="D227" s="148" t="s">
        <v>157</v>
      </c>
      <c r="F227" s="149" t="s">
        <v>303</v>
      </c>
      <c r="I227" s="146"/>
      <c r="L227" s="34"/>
      <c r="M227" s="147"/>
      <c r="T227" s="55"/>
      <c r="AT227" s="18" t="s">
        <v>157</v>
      </c>
      <c r="AU227" s="18" t="s">
        <v>86</v>
      </c>
    </row>
    <row r="228" spans="2:51" s="13" customFormat="1" ht="12">
      <c r="B228" s="157"/>
      <c r="D228" s="144" t="s">
        <v>171</v>
      </c>
      <c r="E228" s="158" t="s">
        <v>3</v>
      </c>
      <c r="F228" s="159" t="s">
        <v>178</v>
      </c>
      <c r="H228" s="158" t="s">
        <v>3</v>
      </c>
      <c r="I228" s="160"/>
      <c r="L228" s="157"/>
      <c r="M228" s="161"/>
      <c r="T228" s="162"/>
      <c r="AT228" s="158" t="s">
        <v>171</v>
      </c>
      <c r="AU228" s="158" t="s">
        <v>86</v>
      </c>
      <c r="AV228" s="13" t="s">
        <v>84</v>
      </c>
      <c r="AW228" s="13" t="s">
        <v>37</v>
      </c>
      <c r="AX228" s="13" t="s">
        <v>76</v>
      </c>
      <c r="AY228" s="158" t="s">
        <v>146</v>
      </c>
    </row>
    <row r="229" spans="2:51" s="12" customFormat="1" ht="12">
      <c r="B229" s="150"/>
      <c r="D229" s="144" t="s">
        <v>171</v>
      </c>
      <c r="E229" s="151" t="s">
        <v>3</v>
      </c>
      <c r="F229" s="152" t="s">
        <v>304</v>
      </c>
      <c r="H229" s="153">
        <v>0.158</v>
      </c>
      <c r="I229" s="154"/>
      <c r="L229" s="150"/>
      <c r="M229" s="155"/>
      <c r="T229" s="156"/>
      <c r="AT229" s="151" t="s">
        <v>171</v>
      </c>
      <c r="AU229" s="151" t="s">
        <v>86</v>
      </c>
      <c r="AV229" s="12" t="s">
        <v>86</v>
      </c>
      <c r="AW229" s="12" t="s">
        <v>37</v>
      </c>
      <c r="AX229" s="12" t="s">
        <v>76</v>
      </c>
      <c r="AY229" s="151" t="s">
        <v>146</v>
      </c>
    </row>
    <row r="230" spans="2:51" s="15" customFormat="1" ht="12">
      <c r="B230" s="181"/>
      <c r="D230" s="144" t="s">
        <v>171</v>
      </c>
      <c r="E230" s="182" t="s">
        <v>3</v>
      </c>
      <c r="F230" s="183" t="s">
        <v>271</v>
      </c>
      <c r="H230" s="184">
        <v>0.158</v>
      </c>
      <c r="I230" s="185"/>
      <c r="L230" s="181"/>
      <c r="M230" s="186"/>
      <c r="T230" s="187"/>
      <c r="AT230" s="182" t="s">
        <v>171</v>
      </c>
      <c r="AU230" s="182" t="s">
        <v>86</v>
      </c>
      <c r="AV230" s="15" t="s">
        <v>164</v>
      </c>
      <c r="AW230" s="15" t="s">
        <v>37</v>
      </c>
      <c r="AX230" s="15" t="s">
        <v>76</v>
      </c>
      <c r="AY230" s="182" t="s">
        <v>146</v>
      </c>
    </row>
    <row r="231" spans="2:51" s="14" customFormat="1" ht="12">
      <c r="B231" s="163"/>
      <c r="D231" s="144" t="s">
        <v>171</v>
      </c>
      <c r="E231" s="164" t="s">
        <v>3</v>
      </c>
      <c r="F231" s="165" t="s">
        <v>180</v>
      </c>
      <c r="H231" s="166">
        <v>0.158</v>
      </c>
      <c r="I231" s="167"/>
      <c r="L231" s="163"/>
      <c r="M231" s="168"/>
      <c r="T231" s="169"/>
      <c r="AT231" s="164" t="s">
        <v>171</v>
      </c>
      <c r="AU231" s="164" t="s">
        <v>86</v>
      </c>
      <c r="AV231" s="14" t="s">
        <v>153</v>
      </c>
      <c r="AW231" s="14" t="s">
        <v>37</v>
      </c>
      <c r="AX231" s="14" t="s">
        <v>84</v>
      </c>
      <c r="AY231" s="164" t="s">
        <v>146</v>
      </c>
    </row>
    <row r="232" spans="2:63" s="11" customFormat="1" ht="22.95" customHeight="1">
      <c r="B232" s="117"/>
      <c r="D232" s="118" t="s">
        <v>75</v>
      </c>
      <c r="E232" s="127" t="s">
        <v>164</v>
      </c>
      <c r="F232" s="127" t="s">
        <v>305</v>
      </c>
      <c r="I232" s="120"/>
      <c r="J232" s="128">
        <f>BK232</f>
        <v>0</v>
      </c>
      <c r="L232" s="117"/>
      <c r="M232" s="122"/>
      <c r="P232" s="123">
        <f>SUM(P233:P309)</f>
        <v>0</v>
      </c>
      <c r="R232" s="123">
        <f>SUM(R233:R309)</f>
        <v>7.3201245980000005</v>
      </c>
      <c r="T232" s="124">
        <f>SUM(T233:T309)</f>
        <v>0</v>
      </c>
      <c r="AR232" s="118" t="s">
        <v>84</v>
      </c>
      <c r="AT232" s="125" t="s">
        <v>75</v>
      </c>
      <c r="AU232" s="125" t="s">
        <v>84</v>
      </c>
      <c r="AY232" s="118" t="s">
        <v>146</v>
      </c>
      <c r="BK232" s="126">
        <f>SUM(BK233:BK309)</f>
        <v>0</v>
      </c>
    </row>
    <row r="233" spans="2:65" s="1" customFormat="1" ht="16.5" customHeight="1">
      <c r="B233" s="129"/>
      <c r="C233" s="130" t="s">
        <v>306</v>
      </c>
      <c r="D233" s="130" t="s">
        <v>148</v>
      </c>
      <c r="E233" s="132" t="s">
        <v>307</v>
      </c>
      <c r="F233" s="133" t="s">
        <v>308</v>
      </c>
      <c r="G233" s="134" t="s">
        <v>167</v>
      </c>
      <c r="H233" s="135">
        <v>0.377</v>
      </c>
      <c r="I233" s="136"/>
      <c r="J233" s="137">
        <f>ROUND(I233*H233,2)</f>
        <v>0</v>
      </c>
      <c r="K233" s="133" t="s">
        <v>152</v>
      </c>
      <c r="L233" s="34"/>
      <c r="M233" s="138" t="s">
        <v>3</v>
      </c>
      <c r="N233" s="139" t="s">
        <v>47</v>
      </c>
      <c r="P233" s="140">
        <f>O233*H233</f>
        <v>0</v>
      </c>
      <c r="Q233" s="140">
        <v>1.94302</v>
      </c>
      <c r="R233" s="140">
        <f>Q233*H233</f>
        <v>0.7325185399999999</v>
      </c>
      <c r="S233" s="140">
        <v>0</v>
      </c>
      <c r="T233" s="141">
        <f>S233*H233</f>
        <v>0</v>
      </c>
      <c r="AR233" s="142" t="s">
        <v>153</v>
      </c>
      <c r="AT233" s="142" t="s">
        <v>148</v>
      </c>
      <c r="AU233" s="142" t="s">
        <v>86</v>
      </c>
      <c r="AY233" s="18" t="s">
        <v>146</v>
      </c>
      <c r="BE233" s="143">
        <f>IF(N233="základní",J233,0)</f>
        <v>0</v>
      </c>
      <c r="BF233" s="143">
        <f>IF(N233="snížená",J233,0)</f>
        <v>0</v>
      </c>
      <c r="BG233" s="143">
        <f>IF(N233="zákl. přenesená",J233,0)</f>
        <v>0</v>
      </c>
      <c r="BH233" s="143">
        <f>IF(N233="sníž. přenesená",J233,0)</f>
        <v>0</v>
      </c>
      <c r="BI233" s="143">
        <f>IF(N233="nulová",J233,0)</f>
        <v>0</v>
      </c>
      <c r="BJ233" s="18" t="s">
        <v>84</v>
      </c>
      <c r="BK233" s="143">
        <f>ROUND(I233*H233,2)</f>
        <v>0</v>
      </c>
      <c r="BL233" s="18" t="s">
        <v>153</v>
      </c>
      <c r="BM233" s="142" t="s">
        <v>309</v>
      </c>
    </row>
    <row r="234" spans="2:47" s="1" customFormat="1" ht="12">
      <c r="B234" s="34"/>
      <c r="D234" s="144" t="s">
        <v>155</v>
      </c>
      <c r="F234" s="145" t="s">
        <v>310</v>
      </c>
      <c r="I234" s="146"/>
      <c r="L234" s="34"/>
      <c r="M234" s="147"/>
      <c r="T234" s="55"/>
      <c r="AT234" s="18" t="s">
        <v>155</v>
      </c>
      <c r="AU234" s="18" t="s">
        <v>86</v>
      </c>
    </row>
    <row r="235" spans="2:47" s="1" customFormat="1" ht="12">
      <c r="B235" s="34"/>
      <c r="D235" s="148" t="s">
        <v>157</v>
      </c>
      <c r="F235" s="149" t="s">
        <v>311</v>
      </c>
      <c r="I235" s="146"/>
      <c r="L235" s="34"/>
      <c r="M235" s="147"/>
      <c r="T235" s="55"/>
      <c r="AT235" s="18" t="s">
        <v>157</v>
      </c>
      <c r="AU235" s="18" t="s">
        <v>86</v>
      </c>
    </row>
    <row r="236" spans="2:51" s="12" customFormat="1" ht="12">
      <c r="B236" s="150"/>
      <c r="D236" s="144" t="s">
        <v>171</v>
      </c>
      <c r="E236" s="151" t="s">
        <v>3</v>
      </c>
      <c r="F236" s="152" t="s">
        <v>312</v>
      </c>
      <c r="H236" s="153">
        <v>0.063</v>
      </c>
      <c r="I236" s="154"/>
      <c r="L236" s="150"/>
      <c r="M236" s="155"/>
      <c r="T236" s="156"/>
      <c r="AT236" s="151" t="s">
        <v>171</v>
      </c>
      <c r="AU236" s="151" t="s">
        <v>86</v>
      </c>
      <c r="AV236" s="12" t="s">
        <v>86</v>
      </c>
      <c r="AW236" s="12" t="s">
        <v>37</v>
      </c>
      <c r="AX236" s="12" t="s">
        <v>76</v>
      </c>
      <c r="AY236" s="151" t="s">
        <v>146</v>
      </c>
    </row>
    <row r="237" spans="2:51" s="12" customFormat="1" ht="12">
      <c r="B237" s="150"/>
      <c r="D237" s="144" t="s">
        <v>171</v>
      </c>
      <c r="E237" s="151" t="s">
        <v>3</v>
      </c>
      <c r="F237" s="152" t="s">
        <v>313</v>
      </c>
      <c r="H237" s="153">
        <v>0.101</v>
      </c>
      <c r="I237" s="154"/>
      <c r="L237" s="150"/>
      <c r="M237" s="155"/>
      <c r="T237" s="156"/>
      <c r="AT237" s="151" t="s">
        <v>171</v>
      </c>
      <c r="AU237" s="151" t="s">
        <v>86</v>
      </c>
      <c r="AV237" s="12" t="s">
        <v>86</v>
      </c>
      <c r="AW237" s="12" t="s">
        <v>37</v>
      </c>
      <c r="AX237" s="12" t="s">
        <v>76</v>
      </c>
      <c r="AY237" s="151" t="s">
        <v>146</v>
      </c>
    </row>
    <row r="238" spans="2:51" s="12" customFormat="1" ht="12">
      <c r="B238" s="150"/>
      <c r="D238" s="144" t="s">
        <v>171</v>
      </c>
      <c r="E238" s="151" t="s">
        <v>3</v>
      </c>
      <c r="F238" s="152" t="s">
        <v>314</v>
      </c>
      <c r="H238" s="153">
        <v>0.146</v>
      </c>
      <c r="I238" s="154"/>
      <c r="L238" s="150"/>
      <c r="M238" s="155"/>
      <c r="T238" s="156"/>
      <c r="AT238" s="151" t="s">
        <v>171</v>
      </c>
      <c r="AU238" s="151" t="s">
        <v>86</v>
      </c>
      <c r="AV238" s="12" t="s">
        <v>86</v>
      </c>
      <c r="AW238" s="12" t="s">
        <v>37</v>
      </c>
      <c r="AX238" s="12" t="s">
        <v>76</v>
      </c>
      <c r="AY238" s="151" t="s">
        <v>146</v>
      </c>
    </row>
    <row r="239" spans="2:51" s="12" customFormat="1" ht="12">
      <c r="B239" s="150"/>
      <c r="D239" s="144" t="s">
        <v>171</v>
      </c>
      <c r="E239" s="151" t="s">
        <v>3</v>
      </c>
      <c r="F239" s="152" t="s">
        <v>315</v>
      </c>
      <c r="H239" s="153">
        <v>0.067</v>
      </c>
      <c r="I239" s="154"/>
      <c r="L239" s="150"/>
      <c r="M239" s="155"/>
      <c r="T239" s="156"/>
      <c r="AT239" s="151" t="s">
        <v>171</v>
      </c>
      <c r="AU239" s="151" t="s">
        <v>86</v>
      </c>
      <c r="AV239" s="12" t="s">
        <v>86</v>
      </c>
      <c r="AW239" s="12" t="s">
        <v>37</v>
      </c>
      <c r="AX239" s="12" t="s">
        <v>76</v>
      </c>
      <c r="AY239" s="151" t="s">
        <v>146</v>
      </c>
    </row>
    <row r="240" spans="2:51" s="14" customFormat="1" ht="12">
      <c r="B240" s="163"/>
      <c r="D240" s="144" t="s">
        <v>171</v>
      </c>
      <c r="E240" s="164" t="s">
        <v>3</v>
      </c>
      <c r="F240" s="165" t="s">
        <v>180</v>
      </c>
      <c r="H240" s="166">
        <v>0.377</v>
      </c>
      <c r="I240" s="167"/>
      <c r="L240" s="163"/>
      <c r="M240" s="168"/>
      <c r="T240" s="169"/>
      <c r="AT240" s="164" t="s">
        <v>171</v>
      </c>
      <c r="AU240" s="164" t="s">
        <v>86</v>
      </c>
      <c r="AV240" s="14" t="s">
        <v>153</v>
      </c>
      <c r="AW240" s="14" t="s">
        <v>37</v>
      </c>
      <c r="AX240" s="14" t="s">
        <v>84</v>
      </c>
      <c r="AY240" s="164" t="s">
        <v>146</v>
      </c>
    </row>
    <row r="241" spans="2:65" s="1" customFormat="1" ht="33" customHeight="1">
      <c r="B241" s="129"/>
      <c r="C241" s="130" t="s">
        <v>316</v>
      </c>
      <c r="D241" s="130" t="s">
        <v>148</v>
      </c>
      <c r="E241" s="132" t="s">
        <v>317</v>
      </c>
      <c r="F241" s="133" t="s">
        <v>318</v>
      </c>
      <c r="G241" s="134" t="s">
        <v>167</v>
      </c>
      <c r="H241" s="135">
        <v>0.243</v>
      </c>
      <c r="I241" s="136"/>
      <c r="J241" s="137">
        <f>ROUND(I241*H241,2)</f>
        <v>0</v>
      </c>
      <c r="K241" s="133" t="s">
        <v>152</v>
      </c>
      <c r="L241" s="34"/>
      <c r="M241" s="138" t="s">
        <v>3</v>
      </c>
      <c r="N241" s="139" t="s">
        <v>47</v>
      </c>
      <c r="P241" s="140">
        <f>O241*H241</f>
        <v>0</v>
      </c>
      <c r="Q241" s="140">
        <v>2.50187</v>
      </c>
      <c r="R241" s="140">
        <f>Q241*H241</f>
        <v>0.60795441</v>
      </c>
      <c r="S241" s="140">
        <v>0</v>
      </c>
      <c r="T241" s="141">
        <f>S241*H241</f>
        <v>0</v>
      </c>
      <c r="AR241" s="142" t="s">
        <v>153</v>
      </c>
      <c r="AT241" s="142" t="s">
        <v>148</v>
      </c>
      <c r="AU241" s="142" t="s">
        <v>86</v>
      </c>
      <c r="AY241" s="18" t="s">
        <v>146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8" t="s">
        <v>84</v>
      </c>
      <c r="BK241" s="143">
        <f>ROUND(I241*H241,2)</f>
        <v>0</v>
      </c>
      <c r="BL241" s="18" t="s">
        <v>153</v>
      </c>
      <c r="BM241" s="142" t="s">
        <v>319</v>
      </c>
    </row>
    <row r="242" spans="2:47" s="1" customFormat="1" ht="28.8">
      <c r="B242" s="34"/>
      <c r="D242" s="144" t="s">
        <v>155</v>
      </c>
      <c r="F242" s="145" t="s">
        <v>320</v>
      </c>
      <c r="I242" s="146"/>
      <c r="L242" s="34"/>
      <c r="M242" s="147"/>
      <c r="T242" s="55"/>
      <c r="AT242" s="18" t="s">
        <v>155</v>
      </c>
      <c r="AU242" s="18" t="s">
        <v>86</v>
      </c>
    </row>
    <row r="243" spans="2:47" s="1" customFormat="1" ht="12">
      <c r="B243" s="34"/>
      <c r="D243" s="148" t="s">
        <v>157</v>
      </c>
      <c r="F243" s="149" t="s">
        <v>321</v>
      </c>
      <c r="I243" s="146"/>
      <c r="L243" s="34"/>
      <c r="M243" s="147"/>
      <c r="T243" s="55"/>
      <c r="AT243" s="18" t="s">
        <v>157</v>
      </c>
      <c r="AU243" s="18" t="s">
        <v>86</v>
      </c>
    </row>
    <row r="244" spans="2:51" s="13" customFormat="1" ht="12">
      <c r="B244" s="157"/>
      <c r="D244" s="144" t="s">
        <v>171</v>
      </c>
      <c r="E244" s="158" t="s">
        <v>3</v>
      </c>
      <c r="F244" s="159" t="s">
        <v>322</v>
      </c>
      <c r="H244" s="158" t="s">
        <v>3</v>
      </c>
      <c r="I244" s="160"/>
      <c r="L244" s="157"/>
      <c r="M244" s="161"/>
      <c r="T244" s="162"/>
      <c r="AT244" s="158" t="s">
        <v>171</v>
      </c>
      <c r="AU244" s="158" t="s">
        <v>86</v>
      </c>
      <c r="AV244" s="13" t="s">
        <v>84</v>
      </c>
      <c r="AW244" s="13" t="s">
        <v>37</v>
      </c>
      <c r="AX244" s="13" t="s">
        <v>76</v>
      </c>
      <c r="AY244" s="158" t="s">
        <v>146</v>
      </c>
    </row>
    <row r="245" spans="2:51" s="12" customFormat="1" ht="12">
      <c r="B245" s="150"/>
      <c r="D245" s="144" t="s">
        <v>171</v>
      </c>
      <c r="E245" s="151" t="s">
        <v>3</v>
      </c>
      <c r="F245" s="152" t="s">
        <v>323</v>
      </c>
      <c r="H245" s="153">
        <v>0.243</v>
      </c>
      <c r="I245" s="154"/>
      <c r="L245" s="150"/>
      <c r="M245" s="155"/>
      <c r="T245" s="156"/>
      <c r="AT245" s="151" t="s">
        <v>171</v>
      </c>
      <c r="AU245" s="151" t="s">
        <v>86</v>
      </c>
      <c r="AV245" s="12" t="s">
        <v>86</v>
      </c>
      <c r="AW245" s="12" t="s">
        <v>37</v>
      </c>
      <c r="AX245" s="12" t="s">
        <v>76</v>
      </c>
      <c r="AY245" s="151" t="s">
        <v>146</v>
      </c>
    </row>
    <row r="246" spans="2:51" s="14" customFormat="1" ht="12">
      <c r="B246" s="163"/>
      <c r="D246" s="144" t="s">
        <v>171</v>
      </c>
      <c r="E246" s="164" t="s">
        <v>3</v>
      </c>
      <c r="F246" s="165" t="s">
        <v>180</v>
      </c>
      <c r="H246" s="166">
        <v>0.243</v>
      </c>
      <c r="I246" s="167"/>
      <c r="L246" s="163"/>
      <c r="M246" s="168"/>
      <c r="T246" s="169"/>
      <c r="AT246" s="164" t="s">
        <v>171</v>
      </c>
      <c r="AU246" s="164" t="s">
        <v>86</v>
      </c>
      <c r="AV246" s="14" t="s">
        <v>153</v>
      </c>
      <c r="AW246" s="14" t="s">
        <v>37</v>
      </c>
      <c r="AX246" s="14" t="s">
        <v>84</v>
      </c>
      <c r="AY246" s="164" t="s">
        <v>146</v>
      </c>
    </row>
    <row r="247" spans="2:65" s="1" customFormat="1" ht="24.15" customHeight="1">
      <c r="B247" s="129"/>
      <c r="C247" s="130" t="s">
        <v>324</v>
      </c>
      <c r="D247" s="130" t="s">
        <v>148</v>
      </c>
      <c r="E247" s="132" t="s">
        <v>325</v>
      </c>
      <c r="F247" s="133" t="s">
        <v>326</v>
      </c>
      <c r="G247" s="134" t="s">
        <v>151</v>
      </c>
      <c r="H247" s="135">
        <v>2.16</v>
      </c>
      <c r="I247" s="136"/>
      <c r="J247" s="137">
        <f>ROUND(I247*H247,2)</f>
        <v>0</v>
      </c>
      <c r="K247" s="133" t="s">
        <v>152</v>
      </c>
      <c r="L247" s="34"/>
      <c r="M247" s="138" t="s">
        <v>3</v>
      </c>
      <c r="N247" s="139" t="s">
        <v>47</v>
      </c>
      <c r="P247" s="140">
        <f>O247*H247</f>
        <v>0</v>
      </c>
      <c r="Q247" s="140">
        <v>0.00243595</v>
      </c>
      <c r="R247" s="140">
        <f>Q247*H247</f>
        <v>0.005261652</v>
      </c>
      <c r="S247" s="140">
        <v>0</v>
      </c>
      <c r="T247" s="141">
        <f>S247*H247</f>
        <v>0</v>
      </c>
      <c r="AR247" s="142" t="s">
        <v>153</v>
      </c>
      <c r="AT247" s="142" t="s">
        <v>148</v>
      </c>
      <c r="AU247" s="142" t="s">
        <v>86</v>
      </c>
      <c r="AY247" s="18" t="s">
        <v>146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8" t="s">
        <v>84</v>
      </c>
      <c r="BK247" s="143">
        <f>ROUND(I247*H247,2)</f>
        <v>0</v>
      </c>
      <c r="BL247" s="18" t="s">
        <v>153</v>
      </c>
      <c r="BM247" s="142" t="s">
        <v>327</v>
      </c>
    </row>
    <row r="248" spans="2:47" s="1" customFormat="1" ht="28.8">
      <c r="B248" s="34"/>
      <c r="D248" s="144" t="s">
        <v>155</v>
      </c>
      <c r="F248" s="145" t="s">
        <v>328</v>
      </c>
      <c r="I248" s="146"/>
      <c r="L248" s="34"/>
      <c r="M248" s="147"/>
      <c r="T248" s="55"/>
      <c r="AT248" s="18" t="s">
        <v>155</v>
      </c>
      <c r="AU248" s="18" t="s">
        <v>86</v>
      </c>
    </row>
    <row r="249" spans="2:47" s="1" customFormat="1" ht="12">
      <c r="B249" s="34"/>
      <c r="D249" s="148" t="s">
        <v>157</v>
      </c>
      <c r="F249" s="149" t="s">
        <v>329</v>
      </c>
      <c r="I249" s="146"/>
      <c r="L249" s="34"/>
      <c r="M249" s="147"/>
      <c r="T249" s="55"/>
      <c r="AT249" s="18" t="s">
        <v>157</v>
      </c>
      <c r="AU249" s="18" t="s">
        <v>86</v>
      </c>
    </row>
    <row r="250" spans="2:51" s="13" customFormat="1" ht="12">
      <c r="B250" s="157"/>
      <c r="D250" s="144" t="s">
        <v>171</v>
      </c>
      <c r="E250" s="158" t="s">
        <v>3</v>
      </c>
      <c r="F250" s="159" t="s">
        <v>322</v>
      </c>
      <c r="H250" s="158" t="s">
        <v>3</v>
      </c>
      <c r="I250" s="160"/>
      <c r="L250" s="157"/>
      <c r="M250" s="161"/>
      <c r="T250" s="162"/>
      <c r="AT250" s="158" t="s">
        <v>171</v>
      </c>
      <c r="AU250" s="158" t="s">
        <v>86</v>
      </c>
      <c r="AV250" s="13" t="s">
        <v>84</v>
      </c>
      <c r="AW250" s="13" t="s">
        <v>37</v>
      </c>
      <c r="AX250" s="13" t="s">
        <v>76</v>
      </c>
      <c r="AY250" s="158" t="s">
        <v>146</v>
      </c>
    </row>
    <row r="251" spans="2:51" s="12" customFormat="1" ht="12">
      <c r="B251" s="150"/>
      <c r="D251" s="144" t="s">
        <v>171</v>
      </c>
      <c r="E251" s="151" t="s">
        <v>3</v>
      </c>
      <c r="F251" s="152" t="s">
        <v>330</v>
      </c>
      <c r="H251" s="153">
        <v>2.16</v>
      </c>
      <c r="I251" s="154"/>
      <c r="L251" s="150"/>
      <c r="M251" s="155"/>
      <c r="T251" s="156"/>
      <c r="AT251" s="151" t="s">
        <v>171</v>
      </c>
      <c r="AU251" s="151" t="s">
        <v>86</v>
      </c>
      <c r="AV251" s="12" t="s">
        <v>86</v>
      </c>
      <c r="AW251" s="12" t="s">
        <v>37</v>
      </c>
      <c r="AX251" s="12" t="s">
        <v>76</v>
      </c>
      <c r="AY251" s="151" t="s">
        <v>146</v>
      </c>
    </row>
    <row r="252" spans="2:51" s="14" customFormat="1" ht="12">
      <c r="B252" s="163"/>
      <c r="D252" s="144" t="s">
        <v>171</v>
      </c>
      <c r="E252" s="164" t="s">
        <v>3</v>
      </c>
      <c r="F252" s="165" t="s">
        <v>180</v>
      </c>
      <c r="H252" s="166">
        <v>2.16</v>
      </c>
      <c r="I252" s="167"/>
      <c r="L252" s="163"/>
      <c r="M252" s="168"/>
      <c r="T252" s="169"/>
      <c r="AT252" s="164" t="s">
        <v>171</v>
      </c>
      <c r="AU252" s="164" t="s">
        <v>86</v>
      </c>
      <c r="AV252" s="14" t="s">
        <v>153</v>
      </c>
      <c r="AW252" s="14" t="s">
        <v>37</v>
      </c>
      <c r="AX252" s="14" t="s">
        <v>84</v>
      </c>
      <c r="AY252" s="164" t="s">
        <v>146</v>
      </c>
    </row>
    <row r="253" spans="2:65" s="1" customFormat="1" ht="24.15" customHeight="1">
      <c r="B253" s="129"/>
      <c r="C253" s="130" t="s">
        <v>331</v>
      </c>
      <c r="D253" s="130" t="s">
        <v>148</v>
      </c>
      <c r="E253" s="132" t="s">
        <v>332</v>
      </c>
      <c r="F253" s="133" t="s">
        <v>333</v>
      </c>
      <c r="G253" s="134" t="s">
        <v>151</v>
      </c>
      <c r="H253" s="135">
        <v>2.16</v>
      </c>
      <c r="I253" s="136"/>
      <c r="J253" s="137">
        <f>ROUND(I253*H253,2)</f>
        <v>0</v>
      </c>
      <c r="K253" s="133" t="s">
        <v>152</v>
      </c>
      <c r="L253" s="34"/>
      <c r="M253" s="138" t="s">
        <v>3</v>
      </c>
      <c r="N253" s="139" t="s">
        <v>47</v>
      </c>
      <c r="P253" s="140">
        <f>O253*H253</f>
        <v>0</v>
      </c>
      <c r="Q253" s="140">
        <v>0</v>
      </c>
      <c r="R253" s="140">
        <f>Q253*H253</f>
        <v>0</v>
      </c>
      <c r="S253" s="140">
        <v>0</v>
      </c>
      <c r="T253" s="141">
        <f>S253*H253</f>
        <v>0</v>
      </c>
      <c r="AR253" s="142" t="s">
        <v>153</v>
      </c>
      <c r="AT253" s="142" t="s">
        <v>148</v>
      </c>
      <c r="AU253" s="142" t="s">
        <v>86</v>
      </c>
      <c r="AY253" s="18" t="s">
        <v>146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8" t="s">
        <v>84</v>
      </c>
      <c r="BK253" s="143">
        <f>ROUND(I253*H253,2)</f>
        <v>0</v>
      </c>
      <c r="BL253" s="18" t="s">
        <v>153</v>
      </c>
      <c r="BM253" s="142" t="s">
        <v>334</v>
      </c>
    </row>
    <row r="254" spans="2:47" s="1" customFormat="1" ht="28.8">
      <c r="B254" s="34"/>
      <c r="D254" s="144" t="s">
        <v>155</v>
      </c>
      <c r="F254" s="145" t="s">
        <v>335</v>
      </c>
      <c r="I254" s="146"/>
      <c r="L254" s="34"/>
      <c r="M254" s="147"/>
      <c r="T254" s="55"/>
      <c r="AT254" s="18" t="s">
        <v>155</v>
      </c>
      <c r="AU254" s="18" t="s">
        <v>86</v>
      </c>
    </row>
    <row r="255" spans="2:47" s="1" customFormat="1" ht="12">
      <c r="B255" s="34"/>
      <c r="D255" s="148" t="s">
        <v>157</v>
      </c>
      <c r="F255" s="149" t="s">
        <v>336</v>
      </c>
      <c r="I255" s="146"/>
      <c r="L255" s="34"/>
      <c r="M255" s="147"/>
      <c r="T255" s="55"/>
      <c r="AT255" s="18" t="s">
        <v>157</v>
      </c>
      <c r="AU255" s="18" t="s">
        <v>86</v>
      </c>
    </row>
    <row r="256" spans="2:51" s="13" customFormat="1" ht="12">
      <c r="B256" s="157"/>
      <c r="D256" s="144" t="s">
        <v>171</v>
      </c>
      <c r="E256" s="158" t="s">
        <v>3</v>
      </c>
      <c r="F256" s="159" t="s">
        <v>322</v>
      </c>
      <c r="H256" s="158" t="s">
        <v>3</v>
      </c>
      <c r="I256" s="160"/>
      <c r="L256" s="157"/>
      <c r="M256" s="161"/>
      <c r="T256" s="162"/>
      <c r="AT256" s="158" t="s">
        <v>171</v>
      </c>
      <c r="AU256" s="158" t="s">
        <v>86</v>
      </c>
      <c r="AV256" s="13" t="s">
        <v>84</v>
      </c>
      <c r="AW256" s="13" t="s">
        <v>37</v>
      </c>
      <c r="AX256" s="13" t="s">
        <v>76</v>
      </c>
      <c r="AY256" s="158" t="s">
        <v>146</v>
      </c>
    </row>
    <row r="257" spans="2:51" s="12" customFormat="1" ht="12">
      <c r="B257" s="150"/>
      <c r="D257" s="144" t="s">
        <v>171</v>
      </c>
      <c r="E257" s="151" t="s">
        <v>3</v>
      </c>
      <c r="F257" s="152" t="s">
        <v>330</v>
      </c>
      <c r="H257" s="153">
        <v>2.16</v>
      </c>
      <c r="I257" s="154"/>
      <c r="L257" s="150"/>
      <c r="M257" s="155"/>
      <c r="T257" s="156"/>
      <c r="AT257" s="151" t="s">
        <v>171</v>
      </c>
      <c r="AU257" s="151" t="s">
        <v>86</v>
      </c>
      <c r="AV257" s="12" t="s">
        <v>86</v>
      </c>
      <c r="AW257" s="12" t="s">
        <v>37</v>
      </c>
      <c r="AX257" s="12" t="s">
        <v>76</v>
      </c>
      <c r="AY257" s="151" t="s">
        <v>146</v>
      </c>
    </row>
    <row r="258" spans="2:51" s="14" customFormat="1" ht="12">
      <c r="B258" s="163"/>
      <c r="D258" s="144" t="s">
        <v>171</v>
      </c>
      <c r="E258" s="164" t="s">
        <v>3</v>
      </c>
      <c r="F258" s="165" t="s">
        <v>180</v>
      </c>
      <c r="H258" s="166">
        <v>2.16</v>
      </c>
      <c r="I258" s="167"/>
      <c r="L258" s="163"/>
      <c r="M258" s="168"/>
      <c r="T258" s="169"/>
      <c r="AT258" s="164" t="s">
        <v>171</v>
      </c>
      <c r="AU258" s="164" t="s">
        <v>86</v>
      </c>
      <c r="AV258" s="14" t="s">
        <v>153</v>
      </c>
      <c r="AW258" s="14" t="s">
        <v>37</v>
      </c>
      <c r="AX258" s="14" t="s">
        <v>84</v>
      </c>
      <c r="AY258" s="164" t="s">
        <v>146</v>
      </c>
    </row>
    <row r="259" spans="2:65" s="1" customFormat="1" ht="24.15" customHeight="1">
      <c r="B259" s="129"/>
      <c r="C259" s="130" t="s">
        <v>337</v>
      </c>
      <c r="D259" s="130" t="s">
        <v>148</v>
      </c>
      <c r="E259" s="132" t="s">
        <v>338</v>
      </c>
      <c r="F259" s="133" t="s">
        <v>339</v>
      </c>
      <c r="G259" s="134" t="s">
        <v>151</v>
      </c>
      <c r="H259" s="135">
        <v>2.16</v>
      </c>
      <c r="I259" s="136"/>
      <c r="J259" s="137">
        <f>ROUND(I259*H259,2)</f>
        <v>0</v>
      </c>
      <c r="K259" s="133" t="s">
        <v>152</v>
      </c>
      <c r="L259" s="34"/>
      <c r="M259" s="138" t="s">
        <v>3</v>
      </c>
      <c r="N259" s="139" t="s">
        <v>47</v>
      </c>
      <c r="P259" s="140">
        <f>O259*H259</f>
        <v>0</v>
      </c>
      <c r="Q259" s="140">
        <v>0.0027</v>
      </c>
      <c r="R259" s="140">
        <f>Q259*H259</f>
        <v>0.005832</v>
      </c>
      <c r="S259" s="140">
        <v>0</v>
      </c>
      <c r="T259" s="141">
        <f>S259*H259</f>
        <v>0</v>
      </c>
      <c r="AR259" s="142" t="s">
        <v>153</v>
      </c>
      <c r="AT259" s="142" t="s">
        <v>148</v>
      </c>
      <c r="AU259" s="142" t="s">
        <v>86</v>
      </c>
      <c r="AY259" s="18" t="s">
        <v>146</v>
      </c>
      <c r="BE259" s="143">
        <f>IF(N259="základní",J259,0)</f>
        <v>0</v>
      </c>
      <c r="BF259" s="143">
        <f>IF(N259="snížená",J259,0)</f>
        <v>0</v>
      </c>
      <c r="BG259" s="143">
        <f>IF(N259="zákl. přenesená",J259,0)</f>
        <v>0</v>
      </c>
      <c r="BH259" s="143">
        <f>IF(N259="sníž. přenesená",J259,0)</f>
        <v>0</v>
      </c>
      <c r="BI259" s="143">
        <f>IF(N259="nulová",J259,0)</f>
        <v>0</v>
      </c>
      <c r="BJ259" s="18" t="s">
        <v>84</v>
      </c>
      <c r="BK259" s="143">
        <f>ROUND(I259*H259,2)</f>
        <v>0</v>
      </c>
      <c r="BL259" s="18" t="s">
        <v>153</v>
      </c>
      <c r="BM259" s="142" t="s">
        <v>340</v>
      </c>
    </row>
    <row r="260" spans="2:47" s="1" customFormat="1" ht="28.8">
      <c r="B260" s="34"/>
      <c r="D260" s="144" t="s">
        <v>155</v>
      </c>
      <c r="F260" s="145" t="s">
        <v>341</v>
      </c>
      <c r="I260" s="146"/>
      <c r="L260" s="34"/>
      <c r="M260" s="147"/>
      <c r="T260" s="55"/>
      <c r="AT260" s="18" t="s">
        <v>155</v>
      </c>
      <c r="AU260" s="18" t="s">
        <v>86</v>
      </c>
    </row>
    <row r="261" spans="2:47" s="1" customFormat="1" ht="12">
      <c r="B261" s="34"/>
      <c r="D261" s="148" t="s">
        <v>157</v>
      </c>
      <c r="F261" s="149" t="s">
        <v>342</v>
      </c>
      <c r="I261" s="146"/>
      <c r="L261" s="34"/>
      <c r="M261" s="147"/>
      <c r="T261" s="55"/>
      <c r="AT261" s="18" t="s">
        <v>157</v>
      </c>
      <c r="AU261" s="18" t="s">
        <v>86</v>
      </c>
    </row>
    <row r="262" spans="2:51" s="13" customFormat="1" ht="12">
      <c r="B262" s="157"/>
      <c r="D262" s="144" t="s">
        <v>171</v>
      </c>
      <c r="E262" s="158" t="s">
        <v>3</v>
      </c>
      <c r="F262" s="159" t="s">
        <v>322</v>
      </c>
      <c r="H262" s="158" t="s">
        <v>3</v>
      </c>
      <c r="I262" s="160"/>
      <c r="L262" s="157"/>
      <c r="M262" s="161"/>
      <c r="T262" s="162"/>
      <c r="AT262" s="158" t="s">
        <v>171</v>
      </c>
      <c r="AU262" s="158" t="s">
        <v>86</v>
      </c>
      <c r="AV262" s="13" t="s">
        <v>84</v>
      </c>
      <c r="AW262" s="13" t="s">
        <v>37</v>
      </c>
      <c r="AX262" s="13" t="s">
        <v>76</v>
      </c>
      <c r="AY262" s="158" t="s">
        <v>146</v>
      </c>
    </row>
    <row r="263" spans="2:51" s="12" customFormat="1" ht="12">
      <c r="B263" s="150"/>
      <c r="D263" s="144" t="s">
        <v>171</v>
      </c>
      <c r="E263" s="151" t="s">
        <v>3</v>
      </c>
      <c r="F263" s="152" t="s">
        <v>330</v>
      </c>
      <c r="H263" s="153">
        <v>2.16</v>
      </c>
      <c r="I263" s="154"/>
      <c r="L263" s="150"/>
      <c r="M263" s="155"/>
      <c r="T263" s="156"/>
      <c r="AT263" s="151" t="s">
        <v>171</v>
      </c>
      <c r="AU263" s="151" t="s">
        <v>86</v>
      </c>
      <c r="AV263" s="12" t="s">
        <v>86</v>
      </c>
      <c r="AW263" s="12" t="s">
        <v>37</v>
      </c>
      <c r="AX263" s="12" t="s">
        <v>76</v>
      </c>
      <c r="AY263" s="151" t="s">
        <v>146</v>
      </c>
    </row>
    <row r="264" spans="2:51" s="14" customFormat="1" ht="12">
      <c r="B264" s="163"/>
      <c r="D264" s="144" t="s">
        <v>171</v>
      </c>
      <c r="E264" s="164" t="s">
        <v>3</v>
      </c>
      <c r="F264" s="165" t="s">
        <v>180</v>
      </c>
      <c r="H264" s="166">
        <v>2.16</v>
      </c>
      <c r="I264" s="167"/>
      <c r="L264" s="163"/>
      <c r="M264" s="168"/>
      <c r="T264" s="169"/>
      <c r="AT264" s="164" t="s">
        <v>171</v>
      </c>
      <c r="AU264" s="164" t="s">
        <v>86</v>
      </c>
      <c r="AV264" s="14" t="s">
        <v>153</v>
      </c>
      <c r="AW264" s="14" t="s">
        <v>37</v>
      </c>
      <c r="AX264" s="14" t="s">
        <v>84</v>
      </c>
      <c r="AY264" s="164" t="s">
        <v>146</v>
      </c>
    </row>
    <row r="265" spans="2:65" s="1" customFormat="1" ht="21.75" customHeight="1">
      <c r="B265" s="129"/>
      <c r="C265" s="130" t="s">
        <v>343</v>
      </c>
      <c r="D265" s="130" t="s">
        <v>148</v>
      </c>
      <c r="E265" s="132" t="s">
        <v>344</v>
      </c>
      <c r="F265" s="133" t="s">
        <v>345</v>
      </c>
      <c r="G265" s="134" t="s">
        <v>226</v>
      </c>
      <c r="H265" s="135">
        <v>0.04</v>
      </c>
      <c r="I265" s="136"/>
      <c r="J265" s="137">
        <f>ROUND(I265*H265,2)</f>
        <v>0</v>
      </c>
      <c r="K265" s="133" t="s">
        <v>152</v>
      </c>
      <c r="L265" s="34"/>
      <c r="M265" s="138" t="s">
        <v>3</v>
      </c>
      <c r="N265" s="139" t="s">
        <v>47</v>
      </c>
      <c r="P265" s="140">
        <f>O265*H265</f>
        <v>0</v>
      </c>
      <c r="Q265" s="140">
        <v>1.0523719</v>
      </c>
      <c r="R265" s="140">
        <f>Q265*H265</f>
        <v>0.042094876</v>
      </c>
      <c r="S265" s="140">
        <v>0</v>
      </c>
      <c r="T265" s="141">
        <f>S265*H265</f>
        <v>0</v>
      </c>
      <c r="AR265" s="142" t="s">
        <v>153</v>
      </c>
      <c r="AT265" s="142" t="s">
        <v>148</v>
      </c>
      <c r="AU265" s="142" t="s">
        <v>86</v>
      </c>
      <c r="AY265" s="18" t="s">
        <v>146</v>
      </c>
      <c r="BE265" s="143">
        <f>IF(N265="základní",J265,0)</f>
        <v>0</v>
      </c>
      <c r="BF265" s="143">
        <f>IF(N265="snížená",J265,0)</f>
        <v>0</v>
      </c>
      <c r="BG265" s="143">
        <f>IF(N265="zákl. přenesená",J265,0)</f>
        <v>0</v>
      </c>
      <c r="BH265" s="143">
        <f>IF(N265="sníž. přenesená",J265,0)</f>
        <v>0</v>
      </c>
      <c r="BI265" s="143">
        <f>IF(N265="nulová",J265,0)</f>
        <v>0</v>
      </c>
      <c r="BJ265" s="18" t="s">
        <v>84</v>
      </c>
      <c r="BK265" s="143">
        <f>ROUND(I265*H265,2)</f>
        <v>0</v>
      </c>
      <c r="BL265" s="18" t="s">
        <v>153</v>
      </c>
      <c r="BM265" s="142" t="s">
        <v>346</v>
      </c>
    </row>
    <row r="266" spans="2:47" s="1" customFormat="1" ht="28.8">
      <c r="B266" s="34"/>
      <c r="D266" s="144" t="s">
        <v>155</v>
      </c>
      <c r="F266" s="145" t="s">
        <v>347</v>
      </c>
      <c r="I266" s="146"/>
      <c r="L266" s="34"/>
      <c r="M266" s="147"/>
      <c r="T266" s="55"/>
      <c r="AT266" s="18" t="s">
        <v>155</v>
      </c>
      <c r="AU266" s="18" t="s">
        <v>86</v>
      </c>
    </row>
    <row r="267" spans="2:47" s="1" customFormat="1" ht="12">
      <c r="B267" s="34"/>
      <c r="D267" s="148" t="s">
        <v>157</v>
      </c>
      <c r="F267" s="149" t="s">
        <v>348</v>
      </c>
      <c r="I267" s="146"/>
      <c r="L267" s="34"/>
      <c r="M267" s="147"/>
      <c r="T267" s="55"/>
      <c r="AT267" s="18" t="s">
        <v>157</v>
      </c>
      <c r="AU267" s="18" t="s">
        <v>86</v>
      </c>
    </row>
    <row r="268" spans="2:51" s="12" customFormat="1" ht="12">
      <c r="B268" s="150"/>
      <c r="D268" s="144" t="s">
        <v>171</v>
      </c>
      <c r="E268" s="151" t="s">
        <v>3</v>
      </c>
      <c r="F268" s="152" t="s">
        <v>349</v>
      </c>
      <c r="H268" s="153">
        <v>0.04</v>
      </c>
      <c r="I268" s="154"/>
      <c r="L268" s="150"/>
      <c r="M268" s="155"/>
      <c r="T268" s="156"/>
      <c r="AT268" s="151" t="s">
        <v>171</v>
      </c>
      <c r="AU268" s="151" t="s">
        <v>86</v>
      </c>
      <c r="AV268" s="12" t="s">
        <v>86</v>
      </c>
      <c r="AW268" s="12" t="s">
        <v>37</v>
      </c>
      <c r="AX268" s="12" t="s">
        <v>76</v>
      </c>
      <c r="AY268" s="151" t="s">
        <v>146</v>
      </c>
    </row>
    <row r="269" spans="2:51" s="14" customFormat="1" ht="12">
      <c r="B269" s="163"/>
      <c r="D269" s="144" t="s">
        <v>171</v>
      </c>
      <c r="E269" s="164" t="s">
        <v>3</v>
      </c>
      <c r="F269" s="165" t="s">
        <v>180</v>
      </c>
      <c r="H269" s="166">
        <v>0.04</v>
      </c>
      <c r="I269" s="167"/>
      <c r="L269" s="163"/>
      <c r="M269" s="168"/>
      <c r="T269" s="169"/>
      <c r="AT269" s="164" t="s">
        <v>171</v>
      </c>
      <c r="AU269" s="164" t="s">
        <v>86</v>
      </c>
      <c r="AV269" s="14" t="s">
        <v>153</v>
      </c>
      <c r="AW269" s="14" t="s">
        <v>37</v>
      </c>
      <c r="AX269" s="14" t="s">
        <v>84</v>
      </c>
      <c r="AY269" s="164" t="s">
        <v>146</v>
      </c>
    </row>
    <row r="270" spans="2:65" s="1" customFormat="1" ht="24.15" customHeight="1">
      <c r="B270" s="129"/>
      <c r="C270" s="130" t="s">
        <v>350</v>
      </c>
      <c r="D270" s="130" t="s">
        <v>148</v>
      </c>
      <c r="E270" s="132" t="s">
        <v>351</v>
      </c>
      <c r="F270" s="133" t="s">
        <v>352</v>
      </c>
      <c r="G270" s="134" t="s">
        <v>151</v>
      </c>
      <c r="H270" s="135">
        <v>6.832</v>
      </c>
      <c r="I270" s="136"/>
      <c r="J270" s="137">
        <f>ROUND(I270*H270,2)</f>
        <v>0</v>
      </c>
      <c r="K270" s="133" t="s">
        <v>152</v>
      </c>
      <c r="L270" s="34"/>
      <c r="M270" s="138" t="s">
        <v>3</v>
      </c>
      <c r="N270" s="139" t="s">
        <v>47</v>
      </c>
      <c r="P270" s="140">
        <f>O270*H270</f>
        <v>0</v>
      </c>
      <c r="Q270" s="140">
        <v>0.25365</v>
      </c>
      <c r="R270" s="140">
        <f>Q270*H270</f>
        <v>1.7329367999999998</v>
      </c>
      <c r="S270" s="140">
        <v>0</v>
      </c>
      <c r="T270" s="141">
        <f>S270*H270</f>
        <v>0</v>
      </c>
      <c r="AR270" s="142" t="s">
        <v>153</v>
      </c>
      <c r="AT270" s="142" t="s">
        <v>148</v>
      </c>
      <c r="AU270" s="142" t="s">
        <v>86</v>
      </c>
      <c r="AY270" s="18" t="s">
        <v>146</v>
      </c>
      <c r="BE270" s="143">
        <f>IF(N270="základní",J270,0)</f>
        <v>0</v>
      </c>
      <c r="BF270" s="143">
        <f>IF(N270="snížená",J270,0)</f>
        <v>0</v>
      </c>
      <c r="BG270" s="143">
        <f>IF(N270="zákl. přenesená",J270,0)</f>
        <v>0</v>
      </c>
      <c r="BH270" s="143">
        <f>IF(N270="sníž. přenesená",J270,0)</f>
        <v>0</v>
      </c>
      <c r="BI270" s="143">
        <f>IF(N270="nulová",J270,0)</f>
        <v>0</v>
      </c>
      <c r="BJ270" s="18" t="s">
        <v>84</v>
      </c>
      <c r="BK270" s="143">
        <f>ROUND(I270*H270,2)</f>
        <v>0</v>
      </c>
      <c r="BL270" s="18" t="s">
        <v>153</v>
      </c>
      <c r="BM270" s="142" t="s">
        <v>353</v>
      </c>
    </row>
    <row r="271" spans="2:47" s="1" customFormat="1" ht="19.2">
      <c r="B271" s="34"/>
      <c r="D271" s="144" t="s">
        <v>155</v>
      </c>
      <c r="F271" s="145" t="s">
        <v>354</v>
      </c>
      <c r="I271" s="146"/>
      <c r="L271" s="34"/>
      <c r="M271" s="147"/>
      <c r="T271" s="55"/>
      <c r="AT271" s="18" t="s">
        <v>155</v>
      </c>
      <c r="AU271" s="18" t="s">
        <v>86</v>
      </c>
    </row>
    <row r="272" spans="2:47" s="1" customFormat="1" ht="12">
      <c r="B272" s="34"/>
      <c r="D272" s="148" t="s">
        <v>157</v>
      </c>
      <c r="F272" s="149" t="s">
        <v>355</v>
      </c>
      <c r="I272" s="146"/>
      <c r="L272" s="34"/>
      <c r="M272" s="147"/>
      <c r="T272" s="55"/>
      <c r="AT272" s="18" t="s">
        <v>157</v>
      </c>
      <c r="AU272" s="18" t="s">
        <v>86</v>
      </c>
    </row>
    <row r="273" spans="2:51" s="13" customFormat="1" ht="12">
      <c r="B273" s="157"/>
      <c r="D273" s="144" t="s">
        <v>171</v>
      </c>
      <c r="E273" s="158" t="s">
        <v>3</v>
      </c>
      <c r="F273" s="159" t="s">
        <v>356</v>
      </c>
      <c r="H273" s="158" t="s">
        <v>3</v>
      </c>
      <c r="I273" s="160"/>
      <c r="L273" s="157"/>
      <c r="M273" s="161"/>
      <c r="T273" s="162"/>
      <c r="AT273" s="158" t="s">
        <v>171</v>
      </c>
      <c r="AU273" s="158" t="s">
        <v>86</v>
      </c>
      <c r="AV273" s="13" t="s">
        <v>84</v>
      </c>
      <c r="AW273" s="13" t="s">
        <v>37</v>
      </c>
      <c r="AX273" s="13" t="s">
        <v>76</v>
      </c>
      <c r="AY273" s="158" t="s">
        <v>146</v>
      </c>
    </row>
    <row r="274" spans="2:51" s="12" customFormat="1" ht="12">
      <c r="B274" s="150"/>
      <c r="D274" s="144" t="s">
        <v>171</v>
      </c>
      <c r="E274" s="151" t="s">
        <v>3</v>
      </c>
      <c r="F274" s="152" t="s">
        <v>357</v>
      </c>
      <c r="H274" s="153">
        <v>1.6</v>
      </c>
      <c r="I274" s="154"/>
      <c r="L274" s="150"/>
      <c r="M274" s="155"/>
      <c r="T274" s="156"/>
      <c r="AT274" s="151" t="s">
        <v>171</v>
      </c>
      <c r="AU274" s="151" t="s">
        <v>86</v>
      </c>
      <c r="AV274" s="12" t="s">
        <v>86</v>
      </c>
      <c r="AW274" s="12" t="s">
        <v>37</v>
      </c>
      <c r="AX274" s="12" t="s">
        <v>76</v>
      </c>
      <c r="AY274" s="151" t="s">
        <v>146</v>
      </c>
    </row>
    <row r="275" spans="2:51" s="15" customFormat="1" ht="12">
      <c r="B275" s="181"/>
      <c r="D275" s="144" t="s">
        <v>171</v>
      </c>
      <c r="E275" s="182" t="s">
        <v>3</v>
      </c>
      <c r="F275" s="183" t="s">
        <v>271</v>
      </c>
      <c r="H275" s="184">
        <v>1.6</v>
      </c>
      <c r="I275" s="185"/>
      <c r="L275" s="181"/>
      <c r="M275" s="186"/>
      <c r="T275" s="187"/>
      <c r="AT275" s="182" t="s">
        <v>171</v>
      </c>
      <c r="AU275" s="182" t="s">
        <v>86</v>
      </c>
      <c r="AV275" s="15" t="s">
        <v>164</v>
      </c>
      <c r="AW275" s="15" t="s">
        <v>37</v>
      </c>
      <c r="AX275" s="15" t="s">
        <v>76</v>
      </c>
      <c r="AY275" s="182" t="s">
        <v>146</v>
      </c>
    </row>
    <row r="276" spans="2:51" s="13" customFormat="1" ht="12">
      <c r="B276" s="157"/>
      <c r="D276" s="144" t="s">
        <v>171</v>
      </c>
      <c r="E276" s="158" t="s">
        <v>3</v>
      </c>
      <c r="F276" s="159" t="s">
        <v>358</v>
      </c>
      <c r="H276" s="158" t="s">
        <v>3</v>
      </c>
      <c r="I276" s="160"/>
      <c r="L276" s="157"/>
      <c r="M276" s="161"/>
      <c r="T276" s="162"/>
      <c r="AT276" s="158" t="s">
        <v>171</v>
      </c>
      <c r="AU276" s="158" t="s">
        <v>86</v>
      </c>
      <c r="AV276" s="13" t="s">
        <v>84</v>
      </c>
      <c r="AW276" s="13" t="s">
        <v>37</v>
      </c>
      <c r="AX276" s="13" t="s">
        <v>76</v>
      </c>
      <c r="AY276" s="158" t="s">
        <v>146</v>
      </c>
    </row>
    <row r="277" spans="2:51" s="12" customFormat="1" ht="12">
      <c r="B277" s="150"/>
      <c r="D277" s="144" t="s">
        <v>171</v>
      </c>
      <c r="E277" s="151" t="s">
        <v>3</v>
      </c>
      <c r="F277" s="152" t="s">
        <v>359</v>
      </c>
      <c r="H277" s="153">
        <v>2.192</v>
      </c>
      <c r="I277" s="154"/>
      <c r="L277" s="150"/>
      <c r="M277" s="155"/>
      <c r="T277" s="156"/>
      <c r="AT277" s="151" t="s">
        <v>171</v>
      </c>
      <c r="AU277" s="151" t="s">
        <v>86</v>
      </c>
      <c r="AV277" s="12" t="s">
        <v>86</v>
      </c>
      <c r="AW277" s="12" t="s">
        <v>37</v>
      </c>
      <c r="AX277" s="12" t="s">
        <v>76</v>
      </c>
      <c r="AY277" s="151" t="s">
        <v>146</v>
      </c>
    </row>
    <row r="278" spans="2:51" s="12" customFormat="1" ht="12">
      <c r="B278" s="150"/>
      <c r="D278" s="144" t="s">
        <v>171</v>
      </c>
      <c r="E278" s="151" t="s">
        <v>3</v>
      </c>
      <c r="F278" s="152" t="s">
        <v>360</v>
      </c>
      <c r="H278" s="153">
        <v>1.818</v>
      </c>
      <c r="I278" s="154"/>
      <c r="L278" s="150"/>
      <c r="M278" s="155"/>
      <c r="T278" s="156"/>
      <c r="AT278" s="151" t="s">
        <v>171</v>
      </c>
      <c r="AU278" s="151" t="s">
        <v>86</v>
      </c>
      <c r="AV278" s="12" t="s">
        <v>86</v>
      </c>
      <c r="AW278" s="12" t="s">
        <v>37</v>
      </c>
      <c r="AX278" s="12" t="s">
        <v>76</v>
      </c>
      <c r="AY278" s="151" t="s">
        <v>146</v>
      </c>
    </row>
    <row r="279" spans="2:51" s="12" customFormat="1" ht="12">
      <c r="B279" s="150"/>
      <c r="D279" s="144" t="s">
        <v>171</v>
      </c>
      <c r="E279" s="151" t="s">
        <v>3</v>
      </c>
      <c r="F279" s="152" t="s">
        <v>361</v>
      </c>
      <c r="H279" s="153">
        <v>1.222</v>
      </c>
      <c r="I279" s="154"/>
      <c r="L279" s="150"/>
      <c r="M279" s="155"/>
      <c r="T279" s="156"/>
      <c r="AT279" s="151" t="s">
        <v>171</v>
      </c>
      <c r="AU279" s="151" t="s">
        <v>86</v>
      </c>
      <c r="AV279" s="12" t="s">
        <v>86</v>
      </c>
      <c r="AW279" s="12" t="s">
        <v>37</v>
      </c>
      <c r="AX279" s="12" t="s">
        <v>76</v>
      </c>
      <c r="AY279" s="151" t="s">
        <v>146</v>
      </c>
    </row>
    <row r="280" spans="2:51" s="15" customFormat="1" ht="12">
      <c r="B280" s="181"/>
      <c r="D280" s="144" t="s">
        <v>171</v>
      </c>
      <c r="E280" s="182" t="s">
        <v>3</v>
      </c>
      <c r="F280" s="183" t="s">
        <v>271</v>
      </c>
      <c r="H280" s="184">
        <v>5.232</v>
      </c>
      <c r="I280" s="185"/>
      <c r="L280" s="181"/>
      <c r="M280" s="186"/>
      <c r="T280" s="187"/>
      <c r="AT280" s="182" t="s">
        <v>171</v>
      </c>
      <c r="AU280" s="182" t="s">
        <v>86</v>
      </c>
      <c r="AV280" s="15" t="s">
        <v>164</v>
      </c>
      <c r="AW280" s="15" t="s">
        <v>37</v>
      </c>
      <c r="AX280" s="15" t="s">
        <v>76</v>
      </c>
      <c r="AY280" s="182" t="s">
        <v>146</v>
      </c>
    </row>
    <row r="281" spans="2:51" s="14" customFormat="1" ht="12">
      <c r="B281" s="163"/>
      <c r="D281" s="144" t="s">
        <v>171</v>
      </c>
      <c r="E281" s="164" t="s">
        <v>3</v>
      </c>
      <c r="F281" s="165" t="s">
        <v>180</v>
      </c>
      <c r="H281" s="166">
        <v>6.832</v>
      </c>
      <c r="I281" s="167"/>
      <c r="L281" s="163"/>
      <c r="M281" s="168"/>
      <c r="T281" s="169"/>
      <c r="AT281" s="164" t="s">
        <v>171</v>
      </c>
      <c r="AU281" s="164" t="s">
        <v>86</v>
      </c>
      <c r="AV281" s="14" t="s">
        <v>153</v>
      </c>
      <c r="AW281" s="14" t="s">
        <v>37</v>
      </c>
      <c r="AX281" s="14" t="s">
        <v>84</v>
      </c>
      <c r="AY281" s="164" t="s">
        <v>146</v>
      </c>
    </row>
    <row r="282" spans="2:65" s="1" customFormat="1" ht="24.15" customHeight="1">
      <c r="B282" s="129"/>
      <c r="C282" s="130" t="s">
        <v>362</v>
      </c>
      <c r="D282" s="130" t="s">
        <v>148</v>
      </c>
      <c r="E282" s="132" t="s">
        <v>363</v>
      </c>
      <c r="F282" s="133" t="s">
        <v>364</v>
      </c>
      <c r="G282" s="134" t="s">
        <v>151</v>
      </c>
      <c r="H282" s="135">
        <v>7.96</v>
      </c>
      <c r="I282" s="136"/>
      <c r="J282" s="137">
        <f>ROUND(I282*H282,2)</f>
        <v>0</v>
      </c>
      <c r="K282" s="133" t="s">
        <v>152</v>
      </c>
      <c r="L282" s="34"/>
      <c r="M282" s="138" t="s">
        <v>3</v>
      </c>
      <c r="N282" s="139" t="s">
        <v>47</v>
      </c>
      <c r="P282" s="140">
        <f>O282*H282</f>
        <v>0</v>
      </c>
      <c r="Q282" s="140">
        <v>0.14605</v>
      </c>
      <c r="R282" s="140">
        <f>Q282*H282</f>
        <v>1.1625580000000002</v>
      </c>
      <c r="S282" s="140">
        <v>0</v>
      </c>
      <c r="T282" s="141">
        <f>S282*H282</f>
        <v>0</v>
      </c>
      <c r="AR282" s="142" t="s">
        <v>153</v>
      </c>
      <c r="AT282" s="142" t="s">
        <v>148</v>
      </c>
      <c r="AU282" s="142" t="s">
        <v>86</v>
      </c>
      <c r="AY282" s="18" t="s">
        <v>146</v>
      </c>
      <c r="BE282" s="143">
        <f>IF(N282="základní",J282,0)</f>
        <v>0</v>
      </c>
      <c r="BF282" s="143">
        <f>IF(N282="snížená",J282,0)</f>
        <v>0</v>
      </c>
      <c r="BG282" s="143">
        <f>IF(N282="zákl. přenesená",J282,0)</f>
        <v>0</v>
      </c>
      <c r="BH282" s="143">
        <f>IF(N282="sníž. přenesená",J282,0)</f>
        <v>0</v>
      </c>
      <c r="BI282" s="143">
        <f>IF(N282="nulová",J282,0)</f>
        <v>0</v>
      </c>
      <c r="BJ282" s="18" t="s">
        <v>84</v>
      </c>
      <c r="BK282" s="143">
        <f>ROUND(I282*H282,2)</f>
        <v>0</v>
      </c>
      <c r="BL282" s="18" t="s">
        <v>153</v>
      </c>
      <c r="BM282" s="142" t="s">
        <v>365</v>
      </c>
    </row>
    <row r="283" spans="2:47" s="1" customFormat="1" ht="28.8">
      <c r="B283" s="34"/>
      <c r="D283" s="144" t="s">
        <v>155</v>
      </c>
      <c r="F283" s="145" t="s">
        <v>366</v>
      </c>
      <c r="I283" s="146"/>
      <c r="L283" s="34"/>
      <c r="M283" s="147"/>
      <c r="T283" s="55"/>
      <c r="AT283" s="18" t="s">
        <v>155</v>
      </c>
      <c r="AU283" s="18" t="s">
        <v>86</v>
      </c>
    </row>
    <row r="284" spans="2:47" s="1" customFormat="1" ht="12">
      <c r="B284" s="34"/>
      <c r="D284" s="148" t="s">
        <v>157</v>
      </c>
      <c r="F284" s="149" t="s">
        <v>367</v>
      </c>
      <c r="I284" s="146"/>
      <c r="L284" s="34"/>
      <c r="M284" s="147"/>
      <c r="T284" s="55"/>
      <c r="AT284" s="18" t="s">
        <v>157</v>
      </c>
      <c r="AU284" s="18" t="s">
        <v>86</v>
      </c>
    </row>
    <row r="285" spans="2:51" s="13" customFormat="1" ht="12">
      <c r="B285" s="157"/>
      <c r="D285" s="144" t="s">
        <v>171</v>
      </c>
      <c r="E285" s="158" t="s">
        <v>3</v>
      </c>
      <c r="F285" s="159" t="s">
        <v>358</v>
      </c>
      <c r="H285" s="158" t="s">
        <v>3</v>
      </c>
      <c r="I285" s="160"/>
      <c r="L285" s="157"/>
      <c r="M285" s="161"/>
      <c r="T285" s="162"/>
      <c r="AT285" s="158" t="s">
        <v>171</v>
      </c>
      <c r="AU285" s="158" t="s">
        <v>86</v>
      </c>
      <c r="AV285" s="13" t="s">
        <v>84</v>
      </c>
      <c r="AW285" s="13" t="s">
        <v>37</v>
      </c>
      <c r="AX285" s="13" t="s">
        <v>76</v>
      </c>
      <c r="AY285" s="158" t="s">
        <v>146</v>
      </c>
    </row>
    <row r="286" spans="2:51" s="12" customFormat="1" ht="12">
      <c r="B286" s="150"/>
      <c r="D286" s="144" t="s">
        <v>171</v>
      </c>
      <c r="E286" s="151" t="s">
        <v>3</v>
      </c>
      <c r="F286" s="152" t="s">
        <v>368</v>
      </c>
      <c r="H286" s="153">
        <v>4.92</v>
      </c>
      <c r="I286" s="154"/>
      <c r="L286" s="150"/>
      <c r="M286" s="155"/>
      <c r="T286" s="156"/>
      <c r="AT286" s="151" t="s">
        <v>171</v>
      </c>
      <c r="AU286" s="151" t="s">
        <v>86</v>
      </c>
      <c r="AV286" s="12" t="s">
        <v>86</v>
      </c>
      <c r="AW286" s="12" t="s">
        <v>37</v>
      </c>
      <c r="AX286" s="12" t="s">
        <v>76</v>
      </c>
      <c r="AY286" s="151" t="s">
        <v>146</v>
      </c>
    </row>
    <row r="287" spans="2:51" s="12" customFormat="1" ht="12">
      <c r="B287" s="150"/>
      <c r="D287" s="144" t="s">
        <v>171</v>
      </c>
      <c r="E287" s="151" t="s">
        <v>3</v>
      </c>
      <c r="F287" s="152" t="s">
        <v>369</v>
      </c>
      <c r="H287" s="153">
        <v>6.24</v>
      </c>
      <c r="I287" s="154"/>
      <c r="L287" s="150"/>
      <c r="M287" s="155"/>
      <c r="T287" s="156"/>
      <c r="AT287" s="151" t="s">
        <v>171</v>
      </c>
      <c r="AU287" s="151" t="s">
        <v>86</v>
      </c>
      <c r="AV287" s="12" t="s">
        <v>86</v>
      </c>
      <c r="AW287" s="12" t="s">
        <v>37</v>
      </c>
      <c r="AX287" s="12" t="s">
        <v>76</v>
      </c>
      <c r="AY287" s="151" t="s">
        <v>146</v>
      </c>
    </row>
    <row r="288" spans="2:51" s="15" customFormat="1" ht="12">
      <c r="B288" s="181"/>
      <c r="D288" s="144" t="s">
        <v>171</v>
      </c>
      <c r="E288" s="182" t="s">
        <v>3</v>
      </c>
      <c r="F288" s="183" t="s">
        <v>271</v>
      </c>
      <c r="H288" s="184">
        <v>11.16</v>
      </c>
      <c r="I288" s="185"/>
      <c r="L288" s="181"/>
      <c r="M288" s="186"/>
      <c r="T288" s="187"/>
      <c r="AT288" s="182" t="s">
        <v>171</v>
      </c>
      <c r="AU288" s="182" t="s">
        <v>86</v>
      </c>
      <c r="AV288" s="15" t="s">
        <v>164</v>
      </c>
      <c r="AW288" s="15" t="s">
        <v>37</v>
      </c>
      <c r="AX288" s="15" t="s">
        <v>76</v>
      </c>
      <c r="AY288" s="182" t="s">
        <v>146</v>
      </c>
    </row>
    <row r="289" spans="2:51" s="13" customFormat="1" ht="12">
      <c r="B289" s="157"/>
      <c r="D289" s="144" t="s">
        <v>171</v>
      </c>
      <c r="E289" s="158" t="s">
        <v>3</v>
      </c>
      <c r="F289" s="159" t="s">
        <v>370</v>
      </c>
      <c r="H289" s="158" t="s">
        <v>3</v>
      </c>
      <c r="I289" s="160"/>
      <c r="L289" s="157"/>
      <c r="M289" s="161"/>
      <c r="T289" s="162"/>
      <c r="AT289" s="158" t="s">
        <v>171</v>
      </c>
      <c r="AU289" s="158" t="s">
        <v>86</v>
      </c>
      <c r="AV289" s="13" t="s">
        <v>84</v>
      </c>
      <c r="AW289" s="13" t="s">
        <v>37</v>
      </c>
      <c r="AX289" s="13" t="s">
        <v>76</v>
      </c>
      <c r="AY289" s="158" t="s">
        <v>146</v>
      </c>
    </row>
    <row r="290" spans="2:51" s="12" customFormat="1" ht="12">
      <c r="B290" s="150"/>
      <c r="D290" s="144" t="s">
        <v>171</v>
      </c>
      <c r="E290" s="151" t="s">
        <v>3</v>
      </c>
      <c r="F290" s="152" t="s">
        <v>371</v>
      </c>
      <c r="H290" s="153">
        <v>-3.2</v>
      </c>
      <c r="I290" s="154"/>
      <c r="L290" s="150"/>
      <c r="M290" s="155"/>
      <c r="T290" s="156"/>
      <c r="AT290" s="151" t="s">
        <v>171</v>
      </c>
      <c r="AU290" s="151" t="s">
        <v>86</v>
      </c>
      <c r="AV290" s="12" t="s">
        <v>86</v>
      </c>
      <c r="AW290" s="12" t="s">
        <v>37</v>
      </c>
      <c r="AX290" s="12" t="s">
        <v>76</v>
      </c>
      <c r="AY290" s="151" t="s">
        <v>146</v>
      </c>
    </row>
    <row r="291" spans="2:51" s="15" customFormat="1" ht="12">
      <c r="B291" s="181"/>
      <c r="D291" s="144" t="s">
        <v>171</v>
      </c>
      <c r="E291" s="182" t="s">
        <v>3</v>
      </c>
      <c r="F291" s="183" t="s">
        <v>271</v>
      </c>
      <c r="H291" s="184">
        <v>-3.2</v>
      </c>
      <c r="I291" s="185"/>
      <c r="L291" s="181"/>
      <c r="M291" s="186"/>
      <c r="T291" s="187"/>
      <c r="AT291" s="182" t="s">
        <v>171</v>
      </c>
      <c r="AU291" s="182" t="s">
        <v>86</v>
      </c>
      <c r="AV291" s="15" t="s">
        <v>164</v>
      </c>
      <c r="AW291" s="15" t="s">
        <v>37</v>
      </c>
      <c r="AX291" s="15" t="s">
        <v>76</v>
      </c>
      <c r="AY291" s="182" t="s">
        <v>146</v>
      </c>
    </row>
    <row r="292" spans="2:51" s="14" customFormat="1" ht="12">
      <c r="B292" s="163"/>
      <c r="D292" s="144" t="s">
        <v>171</v>
      </c>
      <c r="E292" s="164" t="s">
        <v>3</v>
      </c>
      <c r="F292" s="165" t="s">
        <v>180</v>
      </c>
      <c r="H292" s="166">
        <v>7.96</v>
      </c>
      <c r="I292" s="167"/>
      <c r="L292" s="163"/>
      <c r="M292" s="168"/>
      <c r="T292" s="169"/>
      <c r="AT292" s="164" t="s">
        <v>171</v>
      </c>
      <c r="AU292" s="164" t="s">
        <v>86</v>
      </c>
      <c r="AV292" s="14" t="s">
        <v>153</v>
      </c>
      <c r="AW292" s="14" t="s">
        <v>37</v>
      </c>
      <c r="AX292" s="14" t="s">
        <v>84</v>
      </c>
      <c r="AY292" s="164" t="s">
        <v>146</v>
      </c>
    </row>
    <row r="293" spans="2:65" s="1" customFormat="1" ht="24.15" customHeight="1">
      <c r="B293" s="129"/>
      <c r="C293" s="130" t="s">
        <v>372</v>
      </c>
      <c r="D293" s="130" t="s">
        <v>148</v>
      </c>
      <c r="E293" s="132" t="s">
        <v>373</v>
      </c>
      <c r="F293" s="133" t="s">
        <v>374</v>
      </c>
      <c r="G293" s="134" t="s">
        <v>375</v>
      </c>
      <c r="H293" s="135">
        <v>14</v>
      </c>
      <c r="I293" s="136"/>
      <c r="J293" s="137">
        <f>ROUND(I293*H293,2)</f>
        <v>0</v>
      </c>
      <c r="K293" s="133" t="s">
        <v>152</v>
      </c>
      <c r="L293" s="34"/>
      <c r="M293" s="138" t="s">
        <v>3</v>
      </c>
      <c r="N293" s="139" t="s">
        <v>47</v>
      </c>
      <c r="P293" s="140">
        <f>O293*H293</f>
        <v>0</v>
      </c>
      <c r="Q293" s="140">
        <v>0.000128</v>
      </c>
      <c r="R293" s="140">
        <f>Q293*H293</f>
        <v>0.001792</v>
      </c>
      <c r="S293" s="140">
        <v>0</v>
      </c>
      <c r="T293" s="141">
        <f>S293*H293</f>
        <v>0</v>
      </c>
      <c r="AR293" s="142" t="s">
        <v>153</v>
      </c>
      <c r="AT293" s="142" t="s">
        <v>148</v>
      </c>
      <c r="AU293" s="142" t="s">
        <v>86</v>
      </c>
      <c r="AY293" s="18" t="s">
        <v>146</v>
      </c>
      <c r="BE293" s="143">
        <f>IF(N293="základní",J293,0)</f>
        <v>0</v>
      </c>
      <c r="BF293" s="143">
        <f>IF(N293="snížená",J293,0)</f>
        <v>0</v>
      </c>
      <c r="BG293" s="143">
        <f>IF(N293="zákl. přenesená",J293,0)</f>
        <v>0</v>
      </c>
      <c r="BH293" s="143">
        <f>IF(N293="sníž. přenesená",J293,0)</f>
        <v>0</v>
      </c>
      <c r="BI293" s="143">
        <f>IF(N293="nulová",J293,0)</f>
        <v>0</v>
      </c>
      <c r="BJ293" s="18" t="s">
        <v>84</v>
      </c>
      <c r="BK293" s="143">
        <f>ROUND(I293*H293,2)</f>
        <v>0</v>
      </c>
      <c r="BL293" s="18" t="s">
        <v>153</v>
      </c>
      <c r="BM293" s="142" t="s">
        <v>376</v>
      </c>
    </row>
    <row r="294" spans="2:47" s="1" customFormat="1" ht="12">
      <c r="B294" s="34"/>
      <c r="D294" s="144" t="s">
        <v>155</v>
      </c>
      <c r="F294" s="145" t="s">
        <v>377</v>
      </c>
      <c r="I294" s="146"/>
      <c r="L294" s="34"/>
      <c r="M294" s="147"/>
      <c r="T294" s="55"/>
      <c r="AT294" s="18" t="s">
        <v>155</v>
      </c>
      <c r="AU294" s="18" t="s">
        <v>86</v>
      </c>
    </row>
    <row r="295" spans="2:47" s="1" customFormat="1" ht="12">
      <c r="B295" s="34"/>
      <c r="D295" s="148" t="s">
        <v>157</v>
      </c>
      <c r="F295" s="149" t="s">
        <v>378</v>
      </c>
      <c r="I295" s="146"/>
      <c r="L295" s="34"/>
      <c r="M295" s="147"/>
      <c r="T295" s="55"/>
      <c r="AT295" s="18" t="s">
        <v>157</v>
      </c>
      <c r="AU295" s="18" t="s">
        <v>86</v>
      </c>
    </row>
    <row r="296" spans="2:65" s="1" customFormat="1" ht="24.15" customHeight="1">
      <c r="B296" s="129"/>
      <c r="C296" s="130" t="s">
        <v>379</v>
      </c>
      <c r="D296" s="130" t="s">
        <v>148</v>
      </c>
      <c r="E296" s="132" t="s">
        <v>380</v>
      </c>
      <c r="F296" s="133" t="s">
        <v>381</v>
      </c>
      <c r="G296" s="134" t="s">
        <v>151</v>
      </c>
      <c r="H296" s="135">
        <v>7.5</v>
      </c>
      <c r="I296" s="136"/>
      <c r="J296" s="137">
        <f>ROUND(I296*H296,2)</f>
        <v>0</v>
      </c>
      <c r="K296" s="133" t="s">
        <v>152</v>
      </c>
      <c r="L296" s="34"/>
      <c r="M296" s="138" t="s">
        <v>3</v>
      </c>
      <c r="N296" s="139" t="s">
        <v>47</v>
      </c>
      <c r="P296" s="140">
        <f>O296*H296</f>
        <v>0</v>
      </c>
      <c r="Q296" s="140">
        <v>0.178184</v>
      </c>
      <c r="R296" s="140">
        <f>Q296*H296</f>
        <v>1.3363800000000001</v>
      </c>
      <c r="S296" s="140">
        <v>0</v>
      </c>
      <c r="T296" s="141">
        <f>S296*H296</f>
        <v>0</v>
      </c>
      <c r="AR296" s="142" t="s">
        <v>153</v>
      </c>
      <c r="AT296" s="142" t="s">
        <v>148</v>
      </c>
      <c r="AU296" s="142" t="s">
        <v>86</v>
      </c>
      <c r="AY296" s="18" t="s">
        <v>146</v>
      </c>
      <c r="BE296" s="143">
        <f>IF(N296="základní",J296,0)</f>
        <v>0</v>
      </c>
      <c r="BF296" s="143">
        <f>IF(N296="snížená",J296,0)</f>
        <v>0</v>
      </c>
      <c r="BG296" s="143">
        <f>IF(N296="zákl. přenesená",J296,0)</f>
        <v>0</v>
      </c>
      <c r="BH296" s="143">
        <f>IF(N296="sníž. přenesená",J296,0)</f>
        <v>0</v>
      </c>
      <c r="BI296" s="143">
        <f>IF(N296="nulová",J296,0)</f>
        <v>0</v>
      </c>
      <c r="BJ296" s="18" t="s">
        <v>84</v>
      </c>
      <c r="BK296" s="143">
        <f>ROUND(I296*H296,2)</f>
        <v>0</v>
      </c>
      <c r="BL296" s="18" t="s">
        <v>153</v>
      </c>
      <c r="BM296" s="142" t="s">
        <v>382</v>
      </c>
    </row>
    <row r="297" spans="2:47" s="1" customFormat="1" ht="19.2">
      <c r="B297" s="34"/>
      <c r="D297" s="144" t="s">
        <v>155</v>
      </c>
      <c r="F297" s="145" t="s">
        <v>383</v>
      </c>
      <c r="I297" s="146"/>
      <c r="L297" s="34"/>
      <c r="M297" s="147"/>
      <c r="T297" s="55"/>
      <c r="AT297" s="18" t="s">
        <v>155</v>
      </c>
      <c r="AU297" s="18" t="s">
        <v>86</v>
      </c>
    </row>
    <row r="298" spans="2:47" s="1" customFormat="1" ht="12">
      <c r="B298" s="34"/>
      <c r="D298" s="148" t="s">
        <v>157</v>
      </c>
      <c r="F298" s="149" t="s">
        <v>384</v>
      </c>
      <c r="I298" s="146"/>
      <c r="L298" s="34"/>
      <c r="M298" s="147"/>
      <c r="T298" s="55"/>
      <c r="AT298" s="18" t="s">
        <v>157</v>
      </c>
      <c r="AU298" s="18" t="s">
        <v>86</v>
      </c>
    </row>
    <row r="299" spans="2:51" s="12" customFormat="1" ht="12">
      <c r="B299" s="150"/>
      <c r="D299" s="144" t="s">
        <v>171</v>
      </c>
      <c r="E299" s="151" t="s">
        <v>3</v>
      </c>
      <c r="F299" s="152" t="s">
        <v>385</v>
      </c>
      <c r="H299" s="153">
        <v>7.5</v>
      </c>
      <c r="I299" s="154"/>
      <c r="L299" s="150"/>
      <c r="M299" s="155"/>
      <c r="T299" s="156"/>
      <c r="AT299" s="151" t="s">
        <v>171</v>
      </c>
      <c r="AU299" s="151" t="s">
        <v>86</v>
      </c>
      <c r="AV299" s="12" t="s">
        <v>86</v>
      </c>
      <c r="AW299" s="12" t="s">
        <v>37</v>
      </c>
      <c r="AX299" s="12" t="s">
        <v>84</v>
      </c>
      <c r="AY299" s="151" t="s">
        <v>146</v>
      </c>
    </row>
    <row r="300" spans="2:65" s="1" customFormat="1" ht="24.15" customHeight="1">
      <c r="B300" s="129"/>
      <c r="C300" s="130" t="s">
        <v>386</v>
      </c>
      <c r="D300" s="130" t="s">
        <v>148</v>
      </c>
      <c r="E300" s="132" t="s">
        <v>387</v>
      </c>
      <c r="F300" s="133" t="s">
        <v>388</v>
      </c>
      <c r="G300" s="134" t="s">
        <v>151</v>
      </c>
      <c r="H300" s="135">
        <v>3.726</v>
      </c>
      <c r="I300" s="136"/>
      <c r="J300" s="137">
        <f>ROUND(I300*H300,2)</f>
        <v>0</v>
      </c>
      <c r="K300" s="133" t="s">
        <v>152</v>
      </c>
      <c r="L300" s="34"/>
      <c r="M300" s="138" t="s">
        <v>3</v>
      </c>
      <c r="N300" s="139" t="s">
        <v>47</v>
      </c>
      <c r="P300" s="140">
        <f>O300*H300</f>
        <v>0</v>
      </c>
      <c r="Q300" s="140">
        <v>0.45432</v>
      </c>
      <c r="R300" s="140">
        <f>Q300*H300</f>
        <v>1.69279632</v>
      </c>
      <c r="S300" s="140">
        <v>0</v>
      </c>
      <c r="T300" s="141">
        <f>S300*H300</f>
        <v>0</v>
      </c>
      <c r="AR300" s="142" t="s">
        <v>153</v>
      </c>
      <c r="AT300" s="142" t="s">
        <v>148</v>
      </c>
      <c r="AU300" s="142" t="s">
        <v>86</v>
      </c>
      <c r="AY300" s="18" t="s">
        <v>146</v>
      </c>
      <c r="BE300" s="143">
        <f>IF(N300="základní",J300,0)</f>
        <v>0</v>
      </c>
      <c r="BF300" s="143">
        <f>IF(N300="snížená",J300,0)</f>
        <v>0</v>
      </c>
      <c r="BG300" s="143">
        <f>IF(N300="zákl. přenesená",J300,0)</f>
        <v>0</v>
      </c>
      <c r="BH300" s="143">
        <f>IF(N300="sníž. přenesená",J300,0)</f>
        <v>0</v>
      </c>
      <c r="BI300" s="143">
        <f>IF(N300="nulová",J300,0)</f>
        <v>0</v>
      </c>
      <c r="BJ300" s="18" t="s">
        <v>84</v>
      </c>
      <c r="BK300" s="143">
        <f>ROUND(I300*H300,2)</f>
        <v>0</v>
      </c>
      <c r="BL300" s="18" t="s">
        <v>153</v>
      </c>
      <c r="BM300" s="142" t="s">
        <v>389</v>
      </c>
    </row>
    <row r="301" spans="2:47" s="1" customFormat="1" ht="19.2">
      <c r="B301" s="34"/>
      <c r="D301" s="144" t="s">
        <v>155</v>
      </c>
      <c r="F301" s="145" t="s">
        <v>390</v>
      </c>
      <c r="I301" s="146"/>
      <c r="L301" s="34"/>
      <c r="M301" s="147"/>
      <c r="T301" s="55"/>
      <c r="AT301" s="18" t="s">
        <v>155</v>
      </c>
      <c r="AU301" s="18" t="s">
        <v>86</v>
      </c>
    </row>
    <row r="302" spans="2:47" s="1" customFormat="1" ht="12">
      <c r="B302" s="34"/>
      <c r="D302" s="148" t="s">
        <v>157</v>
      </c>
      <c r="F302" s="149" t="s">
        <v>391</v>
      </c>
      <c r="I302" s="146"/>
      <c r="L302" s="34"/>
      <c r="M302" s="147"/>
      <c r="T302" s="55"/>
      <c r="AT302" s="18" t="s">
        <v>157</v>
      </c>
      <c r="AU302" s="18" t="s">
        <v>86</v>
      </c>
    </row>
    <row r="303" spans="2:51" s="13" customFormat="1" ht="12">
      <c r="B303" s="157"/>
      <c r="D303" s="144" t="s">
        <v>171</v>
      </c>
      <c r="E303" s="158" t="s">
        <v>3</v>
      </c>
      <c r="F303" s="159" t="s">
        <v>356</v>
      </c>
      <c r="H303" s="158" t="s">
        <v>3</v>
      </c>
      <c r="I303" s="160"/>
      <c r="L303" s="157"/>
      <c r="M303" s="161"/>
      <c r="T303" s="162"/>
      <c r="AT303" s="158" t="s">
        <v>171</v>
      </c>
      <c r="AU303" s="158" t="s">
        <v>86</v>
      </c>
      <c r="AV303" s="13" t="s">
        <v>84</v>
      </c>
      <c r="AW303" s="13" t="s">
        <v>37</v>
      </c>
      <c r="AX303" s="13" t="s">
        <v>76</v>
      </c>
      <c r="AY303" s="158" t="s">
        <v>146</v>
      </c>
    </row>
    <row r="304" spans="2:51" s="12" customFormat="1" ht="12">
      <c r="B304" s="150"/>
      <c r="D304" s="144" t="s">
        <v>171</v>
      </c>
      <c r="E304" s="151" t="s">
        <v>3</v>
      </c>
      <c r="F304" s="152" t="s">
        <v>392</v>
      </c>
      <c r="H304" s="153">
        <v>2.466</v>
      </c>
      <c r="I304" s="154"/>
      <c r="L304" s="150"/>
      <c r="M304" s="155"/>
      <c r="T304" s="156"/>
      <c r="AT304" s="151" t="s">
        <v>171</v>
      </c>
      <c r="AU304" s="151" t="s">
        <v>86</v>
      </c>
      <c r="AV304" s="12" t="s">
        <v>86</v>
      </c>
      <c r="AW304" s="12" t="s">
        <v>37</v>
      </c>
      <c r="AX304" s="12" t="s">
        <v>76</v>
      </c>
      <c r="AY304" s="151" t="s">
        <v>146</v>
      </c>
    </row>
    <row r="305" spans="2:51" s="15" customFormat="1" ht="12">
      <c r="B305" s="181"/>
      <c r="D305" s="144" t="s">
        <v>171</v>
      </c>
      <c r="E305" s="182" t="s">
        <v>3</v>
      </c>
      <c r="F305" s="183" t="s">
        <v>271</v>
      </c>
      <c r="H305" s="184">
        <v>2.466</v>
      </c>
      <c r="I305" s="185"/>
      <c r="L305" s="181"/>
      <c r="M305" s="186"/>
      <c r="T305" s="187"/>
      <c r="AT305" s="182" t="s">
        <v>171</v>
      </c>
      <c r="AU305" s="182" t="s">
        <v>86</v>
      </c>
      <c r="AV305" s="15" t="s">
        <v>164</v>
      </c>
      <c r="AW305" s="15" t="s">
        <v>37</v>
      </c>
      <c r="AX305" s="15" t="s">
        <v>76</v>
      </c>
      <c r="AY305" s="182" t="s">
        <v>146</v>
      </c>
    </row>
    <row r="306" spans="2:51" s="13" customFormat="1" ht="12">
      <c r="B306" s="157"/>
      <c r="D306" s="144" t="s">
        <v>171</v>
      </c>
      <c r="E306" s="158" t="s">
        <v>3</v>
      </c>
      <c r="F306" s="159" t="s">
        <v>358</v>
      </c>
      <c r="H306" s="158" t="s">
        <v>3</v>
      </c>
      <c r="I306" s="160"/>
      <c r="L306" s="157"/>
      <c r="M306" s="161"/>
      <c r="T306" s="162"/>
      <c r="AT306" s="158" t="s">
        <v>171</v>
      </c>
      <c r="AU306" s="158" t="s">
        <v>86</v>
      </c>
      <c r="AV306" s="13" t="s">
        <v>84</v>
      </c>
      <c r="AW306" s="13" t="s">
        <v>37</v>
      </c>
      <c r="AX306" s="13" t="s">
        <v>76</v>
      </c>
      <c r="AY306" s="158" t="s">
        <v>146</v>
      </c>
    </row>
    <row r="307" spans="2:51" s="12" customFormat="1" ht="12">
      <c r="B307" s="150"/>
      <c r="D307" s="144" t="s">
        <v>171</v>
      </c>
      <c r="E307" s="151" t="s">
        <v>3</v>
      </c>
      <c r="F307" s="152" t="s">
        <v>393</v>
      </c>
      <c r="H307" s="153">
        <v>1.26</v>
      </c>
      <c r="I307" s="154"/>
      <c r="L307" s="150"/>
      <c r="M307" s="155"/>
      <c r="T307" s="156"/>
      <c r="AT307" s="151" t="s">
        <v>171</v>
      </c>
      <c r="AU307" s="151" t="s">
        <v>86</v>
      </c>
      <c r="AV307" s="12" t="s">
        <v>86</v>
      </c>
      <c r="AW307" s="12" t="s">
        <v>37</v>
      </c>
      <c r="AX307" s="12" t="s">
        <v>76</v>
      </c>
      <c r="AY307" s="151" t="s">
        <v>146</v>
      </c>
    </row>
    <row r="308" spans="2:51" s="15" customFormat="1" ht="12">
      <c r="B308" s="181"/>
      <c r="D308" s="144" t="s">
        <v>171</v>
      </c>
      <c r="E308" s="182" t="s">
        <v>3</v>
      </c>
      <c r="F308" s="183" t="s">
        <v>271</v>
      </c>
      <c r="H308" s="184">
        <v>1.26</v>
      </c>
      <c r="I308" s="185"/>
      <c r="L308" s="181"/>
      <c r="M308" s="186"/>
      <c r="T308" s="187"/>
      <c r="AT308" s="182" t="s">
        <v>171</v>
      </c>
      <c r="AU308" s="182" t="s">
        <v>86</v>
      </c>
      <c r="AV308" s="15" t="s">
        <v>164</v>
      </c>
      <c r="AW308" s="15" t="s">
        <v>37</v>
      </c>
      <c r="AX308" s="15" t="s">
        <v>76</v>
      </c>
      <c r="AY308" s="182" t="s">
        <v>146</v>
      </c>
    </row>
    <row r="309" spans="2:51" s="14" customFormat="1" ht="12">
      <c r="B309" s="163"/>
      <c r="D309" s="144" t="s">
        <v>171</v>
      </c>
      <c r="E309" s="164" t="s">
        <v>3</v>
      </c>
      <c r="F309" s="165" t="s">
        <v>180</v>
      </c>
      <c r="H309" s="166">
        <v>3.726</v>
      </c>
      <c r="I309" s="167"/>
      <c r="L309" s="163"/>
      <c r="M309" s="168"/>
      <c r="T309" s="169"/>
      <c r="AT309" s="164" t="s">
        <v>171</v>
      </c>
      <c r="AU309" s="164" t="s">
        <v>86</v>
      </c>
      <c r="AV309" s="14" t="s">
        <v>153</v>
      </c>
      <c r="AW309" s="14" t="s">
        <v>37</v>
      </c>
      <c r="AX309" s="14" t="s">
        <v>84</v>
      </c>
      <c r="AY309" s="164" t="s">
        <v>146</v>
      </c>
    </row>
    <row r="310" spans="2:63" s="11" customFormat="1" ht="22.95" customHeight="1">
      <c r="B310" s="117"/>
      <c r="D310" s="118" t="s">
        <v>75</v>
      </c>
      <c r="E310" s="127" t="s">
        <v>181</v>
      </c>
      <c r="F310" s="127" t="s">
        <v>394</v>
      </c>
      <c r="I310" s="120"/>
      <c r="J310" s="128">
        <f>BK310</f>
        <v>0</v>
      </c>
      <c r="L310" s="117"/>
      <c r="M310" s="122"/>
      <c r="P310" s="123">
        <f>SUM(P311:P322)</f>
        <v>0</v>
      </c>
      <c r="R310" s="123">
        <f>SUM(R311:R322)</f>
        <v>3.34698462</v>
      </c>
      <c r="T310" s="124">
        <f>SUM(T311:T322)</f>
        <v>0</v>
      </c>
      <c r="AR310" s="118" t="s">
        <v>84</v>
      </c>
      <c r="AT310" s="125" t="s">
        <v>75</v>
      </c>
      <c r="AU310" s="125" t="s">
        <v>84</v>
      </c>
      <c r="AY310" s="118" t="s">
        <v>146</v>
      </c>
      <c r="BK310" s="126">
        <f>SUM(BK311:BK322)</f>
        <v>0</v>
      </c>
    </row>
    <row r="311" spans="2:65" s="1" customFormat="1" ht="24.15" customHeight="1">
      <c r="B311" s="129"/>
      <c r="C311" s="130" t="s">
        <v>395</v>
      </c>
      <c r="D311" s="271" t="s">
        <v>148</v>
      </c>
      <c r="E311" s="132" t="s">
        <v>396</v>
      </c>
      <c r="F311" s="133" t="s">
        <v>397</v>
      </c>
      <c r="G311" s="134" t="s">
        <v>151</v>
      </c>
      <c r="H311" s="135">
        <v>15.271</v>
      </c>
      <c r="I311" s="136"/>
      <c r="J311" s="137">
        <f>ROUND(I311*H311,2)</f>
        <v>0</v>
      </c>
      <c r="K311" s="133" t="s">
        <v>152</v>
      </c>
      <c r="L311" s="34"/>
      <c r="M311" s="138" t="s">
        <v>3</v>
      </c>
      <c r="N311" s="139" t="s">
        <v>47</v>
      </c>
      <c r="P311" s="140">
        <f>O311*H311</f>
        <v>0</v>
      </c>
      <c r="Q311" s="140">
        <v>0</v>
      </c>
      <c r="R311" s="140">
        <f>Q311*H311</f>
        <v>0</v>
      </c>
      <c r="S311" s="140">
        <v>0</v>
      </c>
      <c r="T311" s="141">
        <f>S311*H311</f>
        <v>0</v>
      </c>
      <c r="AR311" s="142" t="s">
        <v>153</v>
      </c>
      <c r="AT311" s="142" t="s">
        <v>148</v>
      </c>
      <c r="AU311" s="142" t="s">
        <v>86</v>
      </c>
      <c r="AY311" s="18" t="s">
        <v>146</v>
      </c>
      <c r="BE311" s="143">
        <f>IF(N311="základní",J311,0)</f>
        <v>0</v>
      </c>
      <c r="BF311" s="143">
        <f>IF(N311="snížená",J311,0)</f>
        <v>0</v>
      </c>
      <c r="BG311" s="143">
        <f>IF(N311="zákl. přenesená",J311,0)</f>
        <v>0</v>
      </c>
      <c r="BH311" s="143">
        <f>IF(N311="sníž. přenesená",J311,0)</f>
        <v>0</v>
      </c>
      <c r="BI311" s="143">
        <f>IF(N311="nulová",J311,0)</f>
        <v>0</v>
      </c>
      <c r="BJ311" s="18" t="s">
        <v>84</v>
      </c>
      <c r="BK311" s="143">
        <f>ROUND(I311*H311,2)</f>
        <v>0</v>
      </c>
      <c r="BL311" s="18" t="s">
        <v>153</v>
      </c>
      <c r="BM311" s="142" t="s">
        <v>398</v>
      </c>
    </row>
    <row r="312" spans="2:47" s="1" customFormat="1" ht="28.8">
      <c r="B312" s="34"/>
      <c r="D312" s="144" t="s">
        <v>155</v>
      </c>
      <c r="F312" s="145" t="s">
        <v>399</v>
      </c>
      <c r="I312" s="146"/>
      <c r="L312" s="34"/>
      <c r="M312" s="147"/>
      <c r="T312" s="55"/>
      <c r="AT312" s="18" t="s">
        <v>155</v>
      </c>
      <c r="AU312" s="18" t="s">
        <v>86</v>
      </c>
    </row>
    <row r="313" spans="2:47" s="1" customFormat="1" ht="12">
      <c r="B313" s="34"/>
      <c r="D313" s="148" t="s">
        <v>157</v>
      </c>
      <c r="F313" s="149" t="s">
        <v>400</v>
      </c>
      <c r="I313" s="146"/>
      <c r="L313" s="34"/>
      <c r="M313" s="147"/>
      <c r="T313" s="55"/>
      <c r="AT313" s="18" t="s">
        <v>157</v>
      </c>
      <c r="AU313" s="18" t="s">
        <v>86</v>
      </c>
    </row>
    <row r="314" spans="2:65" s="1" customFormat="1" ht="24.15" customHeight="1">
      <c r="B314" s="129"/>
      <c r="C314" s="130" t="s">
        <v>401</v>
      </c>
      <c r="D314" s="271" t="s">
        <v>148</v>
      </c>
      <c r="E314" s="132" t="s">
        <v>402</v>
      </c>
      <c r="F314" s="133" t="s">
        <v>403</v>
      </c>
      <c r="G314" s="134" t="s">
        <v>151</v>
      </c>
      <c r="H314" s="135">
        <v>15.271</v>
      </c>
      <c r="I314" s="136"/>
      <c r="J314" s="137">
        <f>ROUND(I314*H314,2)</f>
        <v>0</v>
      </c>
      <c r="K314" s="133" t="s">
        <v>152</v>
      </c>
      <c r="L314" s="34"/>
      <c r="M314" s="138" t="s">
        <v>3</v>
      </c>
      <c r="N314" s="139" t="s">
        <v>47</v>
      </c>
      <c r="P314" s="140">
        <f>O314*H314</f>
        <v>0</v>
      </c>
      <c r="Q314" s="140">
        <v>0</v>
      </c>
      <c r="R314" s="140">
        <f>Q314*H314</f>
        <v>0</v>
      </c>
      <c r="S314" s="140">
        <v>0</v>
      </c>
      <c r="T314" s="141">
        <f>S314*H314</f>
        <v>0</v>
      </c>
      <c r="AR314" s="142" t="s">
        <v>153</v>
      </c>
      <c r="AT314" s="142" t="s">
        <v>148</v>
      </c>
      <c r="AU314" s="142" t="s">
        <v>86</v>
      </c>
      <c r="AY314" s="18" t="s">
        <v>146</v>
      </c>
      <c r="BE314" s="143">
        <f>IF(N314="základní",J314,0)</f>
        <v>0</v>
      </c>
      <c r="BF314" s="143">
        <f>IF(N314="snížená",J314,0)</f>
        <v>0</v>
      </c>
      <c r="BG314" s="143">
        <f>IF(N314="zákl. přenesená",J314,0)</f>
        <v>0</v>
      </c>
      <c r="BH314" s="143">
        <f>IF(N314="sníž. přenesená",J314,0)</f>
        <v>0</v>
      </c>
      <c r="BI314" s="143">
        <f>IF(N314="nulová",J314,0)</f>
        <v>0</v>
      </c>
      <c r="BJ314" s="18" t="s">
        <v>84</v>
      </c>
      <c r="BK314" s="143">
        <f>ROUND(I314*H314,2)</f>
        <v>0</v>
      </c>
      <c r="BL314" s="18" t="s">
        <v>153</v>
      </c>
      <c r="BM314" s="142" t="s">
        <v>404</v>
      </c>
    </row>
    <row r="315" spans="2:47" s="1" customFormat="1" ht="28.8">
      <c r="B315" s="34"/>
      <c r="D315" s="144" t="s">
        <v>155</v>
      </c>
      <c r="F315" s="145" t="s">
        <v>405</v>
      </c>
      <c r="I315" s="146"/>
      <c r="L315" s="34"/>
      <c r="M315" s="147"/>
      <c r="T315" s="55"/>
      <c r="AT315" s="18" t="s">
        <v>155</v>
      </c>
      <c r="AU315" s="18" t="s">
        <v>86</v>
      </c>
    </row>
    <row r="316" spans="2:47" s="1" customFormat="1" ht="12">
      <c r="B316" s="34"/>
      <c r="D316" s="148" t="s">
        <v>157</v>
      </c>
      <c r="F316" s="149" t="s">
        <v>406</v>
      </c>
      <c r="I316" s="146"/>
      <c r="L316" s="34"/>
      <c r="M316" s="147"/>
      <c r="T316" s="55"/>
      <c r="AT316" s="18" t="s">
        <v>157</v>
      </c>
      <c r="AU316" s="18" t="s">
        <v>86</v>
      </c>
    </row>
    <row r="317" spans="2:65" s="1" customFormat="1" ht="24.15" customHeight="1">
      <c r="B317" s="129"/>
      <c r="C317" s="130" t="s">
        <v>407</v>
      </c>
      <c r="D317" s="271" t="s">
        <v>148</v>
      </c>
      <c r="E317" s="132" t="s">
        <v>408</v>
      </c>
      <c r="F317" s="133" t="s">
        <v>409</v>
      </c>
      <c r="G317" s="134" t="s">
        <v>151</v>
      </c>
      <c r="H317" s="135">
        <v>15.271</v>
      </c>
      <c r="I317" s="136"/>
      <c r="J317" s="137">
        <f>ROUND(I317*H317,2)</f>
        <v>0</v>
      </c>
      <c r="K317" s="133" t="s">
        <v>152</v>
      </c>
      <c r="L317" s="34"/>
      <c r="M317" s="138" t="s">
        <v>3</v>
      </c>
      <c r="N317" s="139" t="s">
        <v>47</v>
      </c>
      <c r="P317" s="140">
        <f>O317*H317</f>
        <v>0</v>
      </c>
      <c r="Q317" s="140">
        <v>0.08922</v>
      </c>
      <c r="R317" s="140">
        <f>Q317*H317</f>
        <v>1.36247862</v>
      </c>
      <c r="S317" s="140">
        <v>0</v>
      </c>
      <c r="T317" s="141">
        <f>S317*H317</f>
        <v>0</v>
      </c>
      <c r="AR317" s="142" t="s">
        <v>153</v>
      </c>
      <c r="AT317" s="142" t="s">
        <v>148</v>
      </c>
      <c r="AU317" s="142" t="s">
        <v>86</v>
      </c>
      <c r="AY317" s="18" t="s">
        <v>146</v>
      </c>
      <c r="BE317" s="143">
        <f>IF(N317="základní",J317,0)</f>
        <v>0</v>
      </c>
      <c r="BF317" s="143">
        <f>IF(N317="snížená",J317,0)</f>
        <v>0</v>
      </c>
      <c r="BG317" s="143">
        <f>IF(N317="zákl. přenesená",J317,0)</f>
        <v>0</v>
      </c>
      <c r="BH317" s="143">
        <f>IF(N317="sníž. přenesená",J317,0)</f>
        <v>0</v>
      </c>
      <c r="BI317" s="143">
        <f>IF(N317="nulová",J317,0)</f>
        <v>0</v>
      </c>
      <c r="BJ317" s="18" t="s">
        <v>84</v>
      </c>
      <c r="BK317" s="143">
        <f>ROUND(I317*H317,2)</f>
        <v>0</v>
      </c>
      <c r="BL317" s="18" t="s">
        <v>153</v>
      </c>
      <c r="BM317" s="142" t="s">
        <v>410</v>
      </c>
    </row>
    <row r="318" spans="2:47" s="1" customFormat="1" ht="48">
      <c r="B318" s="34"/>
      <c r="D318" s="144" t="s">
        <v>155</v>
      </c>
      <c r="F318" s="145" t="s">
        <v>411</v>
      </c>
      <c r="I318" s="146"/>
      <c r="L318" s="34"/>
      <c r="M318" s="147"/>
      <c r="T318" s="55"/>
      <c r="AT318" s="18" t="s">
        <v>155</v>
      </c>
      <c r="AU318" s="18" t="s">
        <v>86</v>
      </c>
    </row>
    <row r="319" spans="2:47" s="1" customFormat="1" ht="12">
      <c r="B319" s="34"/>
      <c r="D319" s="148" t="s">
        <v>157</v>
      </c>
      <c r="F319" s="149" t="s">
        <v>412</v>
      </c>
      <c r="I319" s="146"/>
      <c r="L319" s="34"/>
      <c r="M319" s="147"/>
      <c r="T319" s="55"/>
      <c r="AT319" s="18" t="s">
        <v>157</v>
      </c>
      <c r="AU319" s="18" t="s">
        <v>86</v>
      </c>
    </row>
    <row r="320" spans="2:65" s="1" customFormat="1" ht="16.5" customHeight="1">
      <c r="B320" s="129"/>
      <c r="C320" s="170" t="s">
        <v>413</v>
      </c>
      <c r="D320" s="272" t="s">
        <v>257</v>
      </c>
      <c r="E320" s="172" t="s">
        <v>414</v>
      </c>
      <c r="F320" s="173" t="s">
        <v>415</v>
      </c>
      <c r="G320" s="174" t="s">
        <v>151</v>
      </c>
      <c r="H320" s="175">
        <v>17.562</v>
      </c>
      <c r="I320" s="176"/>
      <c r="J320" s="177">
        <f>ROUND(I320*H320,2)</f>
        <v>0</v>
      </c>
      <c r="K320" s="173" t="s">
        <v>152</v>
      </c>
      <c r="L320" s="178"/>
      <c r="M320" s="179" t="s">
        <v>3</v>
      </c>
      <c r="N320" s="180" t="s">
        <v>47</v>
      </c>
      <c r="P320" s="140">
        <f>O320*H320</f>
        <v>0</v>
      </c>
      <c r="Q320" s="140">
        <v>0.113</v>
      </c>
      <c r="R320" s="140">
        <f>Q320*H320</f>
        <v>1.984506</v>
      </c>
      <c r="S320" s="140">
        <v>0</v>
      </c>
      <c r="T320" s="141">
        <f>S320*H320</f>
        <v>0</v>
      </c>
      <c r="AR320" s="142" t="s">
        <v>203</v>
      </c>
      <c r="AT320" s="142" t="s">
        <v>257</v>
      </c>
      <c r="AU320" s="142" t="s">
        <v>86</v>
      </c>
      <c r="AY320" s="18" t="s">
        <v>146</v>
      </c>
      <c r="BE320" s="143">
        <f>IF(N320="základní",J320,0)</f>
        <v>0</v>
      </c>
      <c r="BF320" s="143">
        <f>IF(N320="snížená",J320,0)</f>
        <v>0</v>
      </c>
      <c r="BG320" s="143">
        <f>IF(N320="zákl. přenesená",J320,0)</f>
        <v>0</v>
      </c>
      <c r="BH320" s="143">
        <f>IF(N320="sníž. přenesená",J320,0)</f>
        <v>0</v>
      </c>
      <c r="BI320" s="143">
        <f>IF(N320="nulová",J320,0)</f>
        <v>0</v>
      </c>
      <c r="BJ320" s="18" t="s">
        <v>84</v>
      </c>
      <c r="BK320" s="143">
        <f>ROUND(I320*H320,2)</f>
        <v>0</v>
      </c>
      <c r="BL320" s="18" t="s">
        <v>153</v>
      </c>
      <c r="BM320" s="142" t="s">
        <v>416</v>
      </c>
    </row>
    <row r="321" spans="2:47" s="1" customFormat="1" ht="12">
      <c r="B321" s="34"/>
      <c r="D321" s="144" t="s">
        <v>155</v>
      </c>
      <c r="F321" s="145" t="s">
        <v>415</v>
      </c>
      <c r="I321" s="146"/>
      <c r="L321" s="34"/>
      <c r="M321" s="147"/>
      <c r="T321" s="55"/>
      <c r="AT321" s="18" t="s">
        <v>155</v>
      </c>
      <c r="AU321" s="18" t="s">
        <v>86</v>
      </c>
    </row>
    <row r="322" spans="2:51" s="12" customFormat="1" ht="12">
      <c r="B322" s="150"/>
      <c r="D322" s="144" t="s">
        <v>171</v>
      </c>
      <c r="F322" s="152" t="s">
        <v>417</v>
      </c>
      <c r="H322" s="153">
        <v>17.562</v>
      </c>
      <c r="I322" s="154"/>
      <c r="L322" s="150"/>
      <c r="M322" s="155"/>
      <c r="T322" s="156"/>
      <c r="AT322" s="151" t="s">
        <v>171</v>
      </c>
      <c r="AU322" s="151" t="s">
        <v>86</v>
      </c>
      <c r="AV322" s="12" t="s">
        <v>86</v>
      </c>
      <c r="AW322" s="12" t="s">
        <v>4</v>
      </c>
      <c r="AX322" s="12" t="s">
        <v>84</v>
      </c>
      <c r="AY322" s="151" t="s">
        <v>146</v>
      </c>
    </row>
    <row r="323" spans="2:63" s="11" customFormat="1" ht="22.95" customHeight="1">
      <c r="B323" s="117"/>
      <c r="D323" s="118" t="s">
        <v>75</v>
      </c>
      <c r="E323" s="127" t="s">
        <v>189</v>
      </c>
      <c r="F323" s="127" t="s">
        <v>418</v>
      </c>
      <c r="I323" s="120"/>
      <c r="J323" s="128">
        <f>BK323</f>
        <v>0</v>
      </c>
      <c r="L323" s="117"/>
      <c r="M323" s="122"/>
      <c r="P323" s="123">
        <f>SUM(P324:P676)</f>
        <v>0</v>
      </c>
      <c r="R323" s="123">
        <f>SUM(R324:R676)</f>
        <v>70.5081969924</v>
      </c>
      <c r="T323" s="124">
        <f>SUM(T324:T676)</f>
        <v>0</v>
      </c>
      <c r="AR323" s="118" t="s">
        <v>84</v>
      </c>
      <c r="AT323" s="125" t="s">
        <v>75</v>
      </c>
      <c r="AU323" s="125" t="s">
        <v>84</v>
      </c>
      <c r="AY323" s="118" t="s">
        <v>146</v>
      </c>
      <c r="BK323" s="126">
        <f>SUM(BK324:BK676)</f>
        <v>0</v>
      </c>
    </row>
    <row r="324" spans="2:65" s="1" customFormat="1" ht="24.15" customHeight="1">
      <c r="B324" s="129"/>
      <c r="C324" s="130" t="s">
        <v>419</v>
      </c>
      <c r="D324" s="130" t="s">
        <v>148</v>
      </c>
      <c r="E324" s="132" t="s">
        <v>420</v>
      </c>
      <c r="F324" s="133" t="s">
        <v>421</v>
      </c>
      <c r="G324" s="134" t="s">
        <v>151</v>
      </c>
      <c r="H324" s="135">
        <v>16.388</v>
      </c>
      <c r="I324" s="136"/>
      <c r="J324" s="137">
        <f>ROUND(I324*H324,2)</f>
        <v>0</v>
      </c>
      <c r="K324" s="133" t="s">
        <v>152</v>
      </c>
      <c r="L324" s="34"/>
      <c r="M324" s="138" t="s">
        <v>3</v>
      </c>
      <c r="N324" s="139" t="s">
        <v>47</v>
      </c>
      <c r="P324" s="140">
        <f>O324*H324</f>
        <v>0</v>
      </c>
      <c r="Q324" s="140">
        <v>0.0373</v>
      </c>
      <c r="R324" s="140">
        <f>Q324*H324</f>
        <v>0.6112724</v>
      </c>
      <c r="S324" s="140">
        <v>0</v>
      </c>
      <c r="T324" s="141">
        <f>S324*H324</f>
        <v>0</v>
      </c>
      <c r="AR324" s="142" t="s">
        <v>153</v>
      </c>
      <c r="AT324" s="142" t="s">
        <v>148</v>
      </c>
      <c r="AU324" s="142" t="s">
        <v>86</v>
      </c>
      <c r="AY324" s="18" t="s">
        <v>146</v>
      </c>
      <c r="BE324" s="143">
        <f>IF(N324="základní",J324,0)</f>
        <v>0</v>
      </c>
      <c r="BF324" s="143">
        <f>IF(N324="snížená",J324,0)</f>
        <v>0</v>
      </c>
      <c r="BG324" s="143">
        <f>IF(N324="zákl. přenesená",J324,0)</f>
        <v>0</v>
      </c>
      <c r="BH324" s="143">
        <f>IF(N324="sníž. přenesená",J324,0)</f>
        <v>0</v>
      </c>
      <c r="BI324" s="143">
        <f>IF(N324="nulová",J324,0)</f>
        <v>0</v>
      </c>
      <c r="BJ324" s="18" t="s">
        <v>84</v>
      </c>
      <c r="BK324" s="143">
        <f>ROUND(I324*H324,2)</f>
        <v>0</v>
      </c>
      <c r="BL324" s="18" t="s">
        <v>153</v>
      </c>
      <c r="BM324" s="142" t="s">
        <v>422</v>
      </c>
    </row>
    <row r="325" spans="2:47" s="1" customFormat="1" ht="19.2">
      <c r="B325" s="34"/>
      <c r="D325" s="144" t="s">
        <v>155</v>
      </c>
      <c r="F325" s="145" t="s">
        <v>423</v>
      </c>
      <c r="I325" s="146"/>
      <c r="L325" s="34"/>
      <c r="M325" s="147"/>
      <c r="T325" s="55"/>
      <c r="AT325" s="18" t="s">
        <v>155</v>
      </c>
      <c r="AU325" s="18" t="s">
        <v>86</v>
      </c>
    </row>
    <row r="326" spans="2:47" s="1" customFormat="1" ht="12">
      <c r="B326" s="34"/>
      <c r="D326" s="148" t="s">
        <v>157</v>
      </c>
      <c r="F326" s="149" t="s">
        <v>424</v>
      </c>
      <c r="I326" s="146"/>
      <c r="L326" s="34"/>
      <c r="M326" s="147"/>
      <c r="T326" s="55"/>
      <c r="AT326" s="18" t="s">
        <v>157</v>
      </c>
      <c r="AU326" s="18" t="s">
        <v>86</v>
      </c>
    </row>
    <row r="327" spans="2:51" s="13" customFormat="1" ht="12">
      <c r="B327" s="157"/>
      <c r="D327" s="144" t="s">
        <v>171</v>
      </c>
      <c r="E327" s="158" t="s">
        <v>3</v>
      </c>
      <c r="F327" s="159" t="s">
        <v>356</v>
      </c>
      <c r="H327" s="158" t="s">
        <v>3</v>
      </c>
      <c r="I327" s="160"/>
      <c r="L327" s="157"/>
      <c r="M327" s="161"/>
      <c r="T327" s="162"/>
      <c r="AT327" s="158" t="s">
        <v>171</v>
      </c>
      <c r="AU327" s="158" t="s">
        <v>86</v>
      </c>
      <c r="AV327" s="13" t="s">
        <v>84</v>
      </c>
      <c r="AW327" s="13" t="s">
        <v>37</v>
      </c>
      <c r="AX327" s="13" t="s">
        <v>76</v>
      </c>
      <c r="AY327" s="158" t="s">
        <v>146</v>
      </c>
    </row>
    <row r="328" spans="2:51" s="12" customFormat="1" ht="12">
      <c r="B328" s="150"/>
      <c r="D328" s="144" t="s">
        <v>171</v>
      </c>
      <c r="E328" s="151" t="s">
        <v>3</v>
      </c>
      <c r="F328" s="152" t="s">
        <v>425</v>
      </c>
      <c r="H328" s="153">
        <v>12.858</v>
      </c>
      <c r="I328" s="154"/>
      <c r="L328" s="150"/>
      <c r="M328" s="155"/>
      <c r="T328" s="156"/>
      <c r="AT328" s="151" t="s">
        <v>171</v>
      </c>
      <c r="AU328" s="151" t="s">
        <v>86</v>
      </c>
      <c r="AV328" s="12" t="s">
        <v>86</v>
      </c>
      <c r="AW328" s="12" t="s">
        <v>37</v>
      </c>
      <c r="AX328" s="12" t="s">
        <v>76</v>
      </c>
      <c r="AY328" s="151" t="s">
        <v>146</v>
      </c>
    </row>
    <row r="329" spans="2:51" s="15" customFormat="1" ht="12">
      <c r="B329" s="181"/>
      <c r="D329" s="144" t="s">
        <v>171</v>
      </c>
      <c r="E329" s="182" t="s">
        <v>3</v>
      </c>
      <c r="F329" s="183" t="s">
        <v>271</v>
      </c>
      <c r="H329" s="184">
        <v>12.858</v>
      </c>
      <c r="I329" s="185"/>
      <c r="L329" s="181"/>
      <c r="M329" s="186"/>
      <c r="T329" s="187"/>
      <c r="AT329" s="182" t="s">
        <v>171</v>
      </c>
      <c r="AU329" s="182" t="s">
        <v>86</v>
      </c>
      <c r="AV329" s="15" t="s">
        <v>164</v>
      </c>
      <c r="AW329" s="15" t="s">
        <v>37</v>
      </c>
      <c r="AX329" s="15" t="s">
        <v>76</v>
      </c>
      <c r="AY329" s="182" t="s">
        <v>146</v>
      </c>
    </row>
    <row r="330" spans="2:51" s="13" customFormat="1" ht="12">
      <c r="B330" s="157"/>
      <c r="D330" s="144" t="s">
        <v>171</v>
      </c>
      <c r="E330" s="158" t="s">
        <v>3</v>
      </c>
      <c r="F330" s="159" t="s">
        <v>358</v>
      </c>
      <c r="H330" s="158" t="s">
        <v>3</v>
      </c>
      <c r="I330" s="160"/>
      <c r="L330" s="157"/>
      <c r="M330" s="161"/>
      <c r="T330" s="162"/>
      <c r="AT330" s="158" t="s">
        <v>171</v>
      </c>
      <c r="AU330" s="158" t="s">
        <v>86</v>
      </c>
      <c r="AV330" s="13" t="s">
        <v>84</v>
      </c>
      <c r="AW330" s="13" t="s">
        <v>37</v>
      </c>
      <c r="AX330" s="13" t="s">
        <v>76</v>
      </c>
      <c r="AY330" s="158" t="s">
        <v>146</v>
      </c>
    </row>
    <row r="331" spans="2:51" s="12" customFormat="1" ht="12">
      <c r="B331" s="150"/>
      <c r="D331" s="144" t="s">
        <v>171</v>
      </c>
      <c r="E331" s="151" t="s">
        <v>3</v>
      </c>
      <c r="F331" s="152" t="s">
        <v>426</v>
      </c>
      <c r="H331" s="153">
        <v>3.53</v>
      </c>
      <c r="I331" s="154"/>
      <c r="L331" s="150"/>
      <c r="M331" s="155"/>
      <c r="T331" s="156"/>
      <c r="AT331" s="151" t="s">
        <v>171</v>
      </c>
      <c r="AU331" s="151" t="s">
        <v>86</v>
      </c>
      <c r="AV331" s="12" t="s">
        <v>86</v>
      </c>
      <c r="AW331" s="12" t="s">
        <v>37</v>
      </c>
      <c r="AX331" s="12" t="s">
        <v>76</v>
      </c>
      <c r="AY331" s="151" t="s">
        <v>146</v>
      </c>
    </row>
    <row r="332" spans="2:51" s="15" customFormat="1" ht="12">
      <c r="B332" s="181"/>
      <c r="D332" s="144" t="s">
        <v>171</v>
      </c>
      <c r="E332" s="182" t="s">
        <v>3</v>
      </c>
      <c r="F332" s="183" t="s">
        <v>271</v>
      </c>
      <c r="H332" s="184">
        <v>3.53</v>
      </c>
      <c r="I332" s="185"/>
      <c r="L332" s="181"/>
      <c r="M332" s="186"/>
      <c r="T332" s="187"/>
      <c r="AT332" s="182" t="s">
        <v>171</v>
      </c>
      <c r="AU332" s="182" t="s">
        <v>86</v>
      </c>
      <c r="AV332" s="15" t="s">
        <v>164</v>
      </c>
      <c r="AW332" s="15" t="s">
        <v>37</v>
      </c>
      <c r="AX332" s="15" t="s">
        <v>76</v>
      </c>
      <c r="AY332" s="182" t="s">
        <v>146</v>
      </c>
    </row>
    <row r="333" spans="2:51" s="14" customFormat="1" ht="12">
      <c r="B333" s="163"/>
      <c r="D333" s="144" t="s">
        <v>171</v>
      </c>
      <c r="E333" s="164" t="s">
        <v>3</v>
      </c>
      <c r="F333" s="165" t="s">
        <v>180</v>
      </c>
      <c r="H333" s="166">
        <v>16.388</v>
      </c>
      <c r="I333" s="167"/>
      <c r="L333" s="163"/>
      <c r="M333" s="168"/>
      <c r="T333" s="169"/>
      <c r="AT333" s="164" t="s">
        <v>171</v>
      </c>
      <c r="AU333" s="164" t="s">
        <v>86</v>
      </c>
      <c r="AV333" s="14" t="s">
        <v>153</v>
      </c>
      <c r="AW333" s="14" t="s">
        <v>37</v>
      </c>
      <c r="AX333" s="14" t="s">
        <v>84</v>
      </c>
      <c r="AY333" s="164" t="s">
        <v>146</v>
      </c>
    </row>
    <row r="334" spans="2:65" s="1" customFormat="1" ht="24.15" customHeight="1">
      <c r="B334" s="129"/>
      <c r="C334" s="130" t="s">
        <v>427</v>
      </c>
      <c r="D334" s="130" t="s">
        <v>148</v>
      </c>
      <c r="E334" s="132" t="s">
        <v>428</v>
      </c>
      <c r="F334" s="133" t="s">
        <v>429</v>
      </c>
      <c r="G334" s="134" t="s">
        <v>151</v>
      </c>
      <c r="H334" s="135">
        <v>16.388</v>
      </c>
      <c r="I334" s="136"/>
      <c r="J334" s="137">
        <f>ROUND(I334*H334,2)</f>
        <v>0</v>
      </c>
      <c r="K334" s="133" t="s">
        <v>152</v>
      </c>
      <c r="L334" s="34"/>
      <c r="M334" s="138" t="s">
        <v>3</v>
      </c>
      <c r="N334" s="139" t="s">
        <v>47</v>
      </c>
      <c r="P334" s="140">
        <f>O334*H334</f>
        <v>0</v>
      </c>
      <c r="Q334" s="140">
        <v>0.04063</v>
      </c>
      <c r="R334" s="140">
        <f>Q334*H334</f>
        <v>0.6658444400000001</v>
      </c>
      <c r="S334" s="140">
        <v>0</v>
      </c>
      <c r="T334" s="141">
        <f>S334*H334</f>
        <v>0</v>
      </c>
      <c r="AR334" s="142" t="s">
        <v>153</v>
      </c>
      <c r="AT334" s="142" t="s">
        <v>148</v>
      </c>
      <c r="AU334" s="142" t="s">
        <v>86</v>
      </c>
      <c r="AY334" s="18" t="s">
        <v>146</v>
      </c>
      <c r="BE334" s="143">
        <f>IF(N334="základní",J334,0)</f>
        <v>0</v>
      </c>
      <c r="BF334" s="143">
        <f>IF(N334="snížená",J334,0)</f>
        <v>0</v>
      </c>
      <c r="BG334" s="143">
        <f>IF(N334="zákl. přenesená",J334,0)</f>
        <v>0</v>
      </c>
      <c r="BH334" s="143">
        <f>IF(N334="sníž. přenesená",J334,0)</f>
        <v>0</v>
      </c>
      <c r="BI334" s="143">
        <f>IF(N334="nulová",J334,0)</f>
        <v>0</v>
      </c>
      <c r="BJ334" s="18" t="s">
        <v>84</v>
      </c>
      <c r="BK334" s="143">
        <f>ROUND(I334*H334,2)</f>
        <v>0</v>
      </c>
      <c r="BL334" s="18" t="s">
        <v>153</v>
      </c>
      <c r="BM334" s="142" t="s">
        <v>430</v>
      </c>
    </row>
    <row r="335" spans="2:47" s="1" customFormat="1" ht="19.2">
      <c r="B335" s="34"/>
      <c r="D335" s="144" t="s">
        <v>155</v>
      </c>
      <c r="F335" s="145" t="s">
        <v>431</v>
      </c>
      <c r="I335" s="146"/>
      <c r="L335" s="34"/>
      <c r="M335" s="147"/>
      <c r="T335" s="55"/>
      <c r="AT335" s="18" t="s">
        <v>155</v>
      </c>
      <c r="AU335" s="18" t="s">
        <v>86</v>
      </c>
    </row>
    <row r="336" spans="2:47" s="1" customFormat="1" ht="12">
      <c r="B336" s="34"/>
      <c r="D336" s="148" t="s">
        <v>157</v>
      </c>
      <c r="F336" s="149" t="s">
        <v>432</v>
      </c>
      <c r="I336" s="146"/>
      <c r="L336" s="34"/>
      <c r="M336" s="147"/>
      <c r="T336" s="55"/>
      <c r="AT336" s="18" t="s">
        <v>157</v>
      </c>
      <c r="AU336" s="18" t="s">
        <v>86</v>
      </c>
    </row>
    <row r="337" spans="2:51" s="13" customFormat="1" ht="12">
      <c r="B337" s="157"/>
      <c r="D337" s="144" t="s">
        <v>171</v>
      </c>
      <c r="E337" s="158" t="s">
        <v>3</v>
      </c>
      <c r="F337" s="159" t="s">
        <v>356</v>
      </c>
      <c r="H337" s="158" t="s">
        <v>3</v>
      </c>
      <c r="I337" s="160"/>
      <c r="L337" s="157"/>
      <c r="M337" s="161"/>
      <c r="T337" s="162"/>
      <c r="AT337" s="158" t="s">
        <v>171</v>
      </c>
      <c r="AU337" s="158" t="s">
        <v>86</v>
      </c>
      <c r="AV337" s="13" t="s">
        <v>84</v>
      </c>
      <c r="AW337" s="13" t="s">
        <v>37</v>
      </c>
      <c r="AX337" s="13" t="s">
        <v>76</v>
      </c>
      <c r="AY337" s="158" t="s">
        <v>146</v>
      </c>
    </row>
    <row r="338" spans="2:51" s="12" customFormat="1" ht="12">
      <c r="B338" s="150"/>
      <c r="D338" s="144" t="s">
        <v>171</v>
      </c>
      <c r="E338" s="151" t="s">
        <v>3</v>
      </c>
      <c r="F338" s="152" t="s">
        <v>425</v>
      </c>
      <c r="H338" s="153">
        <v>12.858</v>
      </c>
      <c r="I338" s="154"/>
      <c r="L338" s="150"/>
      <c r="M338" s="155"/>
      <c r="T338" s="156"/>
      <c r="AT338" s="151" t="s">
        <v>171</v>
      </c>
      <c r="AU338" s="151" t="s">
        <v>86</v>
      </c>
      <c r="AV338" s="12" t="s">
        <v>86</v>
      </c>
      <c r="AW338" s="12" t="s">
        <v>37</v>
      </c>
      <c r="AX338" s="12" t="s">
        <v>76</v>
      </c>
      <c r="AY338" s="151" t="s">
        <v>146</v>
      </c>
    </row>
    <row r="339" spans="2:51" s="15" customFormat="1" ht="12">
      <c r="B339" s="181"/>
      <c r="D339" s="144" t="s">
        <v>171</v>
      </c>
      <c r="E339" s="182" t="s">
        <v>3</v>
      </c>
      <c r="F339" s="183" t="s">
        <v>271</v>
      </c>
      <c r="H339" s="184">
        <v>12.858</v>
      </c>
      <c r="I339" s="185"/>
      <c r="L339" s="181"/>
      <c r="M339" s="186"/>
      <c r="T339" s="187"/>
      <c r="AT339" s="182" t="s">
        <v>171</v>
      </c>
      <c r="AU339" s="182" t="s">
        <v>86</v>
      </c>
      <c r="AV339" s="15" t="s">
        <v>164</v>
      </c>
      <c r="AW339" s="15" t="s">
        <v>37</v>
      </c>
      <c r="AX339" s="15" t="s">
        <v>76</v>
      </c>
      <c r="AY339" s="182" t="s">
        <v>146</v>
      </c>
    </row>
    <row r="340" spans="2:51" s="13" customFormat="1" ht="12">
      <c r="B340" s="157"/>
      <c r="D340" s="144" t="s">
        <v>171</v>
      </c>
      <c r="E340" s="158" t="s">
        <v>3</v>
      </c>
      <c r="F340" s="159" t="s">
        <v>358</v>
      </c>
      <c r="H340" s="158" t="s">
        <v>3</v>
      </c>
      <c r="I340" s="160"/>
      <c r="L340" s="157"/>
      <c r="M340" s="161"/>
      <c r="T340" s="162"/>
      <c r="AT340" s="158" t="s">
        <v>171</v>
      </c>
      <c r="AU340" s="158" t="s">
        <v>86</v>
      </c>
      <c r="AV340" s="13" t="s">
        <v>84</v>
      </c>
      <c r="AW340" s="13" t="s">
        <v>37</v>
      </c>
      <c r="AX340" s="13" t="s">
        <v>76</v>
      </c>
      <c r="AY340" s="158" t="s">
        <v>146</v>
      </c>
    </row>
    <row r="341" spans="2:51" s="12" customFormat="1" ht="12">
      <c r="B341" s="150"/>
      <c r="D341" s="144" t="s">
        <v>171</v>
      </c>
      <c r="E341" s="151" t="s">
        <v>3</v>
      </c>
      <c r="F341" s="152" t="s">
        <v>426</v>
      </c>
      <c r="H341" s="153">
        <v>3.53</v>
      </c>
      <c r="I341" s="154"/>
      <c r="L341" s="150"/>
      <c r="M341" s="155"/>
      <c r="T341" s="156"/>
      <c r="AT341" s="151" t="s">
        <v>171</v>
      </c>
      <c r="AU341" s="151" t="s">
        <v>86</v>
      </c>
      <c r="AV341" s="12" t="s">
        <v>86</v>
      </c>
      <c r="AW341" s="12" t="s">
        <v>37</v>
      </c>
      <c r="AX341" s="12" t="s">
        <v>76</v>
      </c>
      <c r="AY341" s="151" t="s">
        <v>146</v>
      </c>
    </row>
    <row r="342" spans="2:51" s="15" customFormat="1" ht="12">
      <c r="B342" s="181"/>
      <c r="D342" s="144" t="s">
        <v>171</v>
      </c>
      <c r="E342" s="182" t="s">
        <v>3</v>
      </c>
      <c r="F342" s="183" t="s">
        <v>271</v>
      </c>
      <c r="H342" s="184">
        <v>3.53</v>
      </c>
      <c r="I342" s="185"/>
      <c r="L342" s="181"/>
      <c r="M342" s="186"/>
      <c r="T342" s="187"/>
      <c r="AT342" s="182" t="s">
        <v>171</v>
      </c>
      <c r="AU342" s="182" t="s">
        <v>86</v>
      </c>
      <c r="AV342" s="15" t="s">
        <v>164</v>
      </c>
      <c r="AW342" s="15" t="s">
        <v>37</v>
      </c>
      <c r="AX342" s="15" t="s">
        <v>76</v>
      </c>
      <c r="AY342" s="182" t="s">
        <v>146</v>
      </c>
    </row>
    <row r="343" spans="2:51" s="14" customFormat="1" ht="12">
      <c r="B343" s="163"/>
      <c r="D343" s="144" t="s">
        <v>171</v>
      </c>
      <c r="E343" s="164" t="s">
        <v>3</v>
      </c>
      <c r="F343" s="165" t="s">
        <v>180</v>
      </c>
      <c r="H343" s="166">
        <v>16.388</v>
      </c>
      <c r="I343" s="167"/>
      <c r="L343" s="163"/>
      <c r="M343" s="168"/>
      <c r="T343" s="169"/>
      <c r="AT343" s="164" t="s">
        <v>171</v>
      </c>
      <c r="AU343" s="164" t="s">
        <v>86</v>
      </c>
      <c r="AV343" s="14" t="s">
        <v>153</v>
      </c>
      <c r="AW343" s="14" t="s">
        <v>37</v>
      </c>
      <c r="AX343" s="14" t="s">
        <v>84</v>
      </c>
      <c r="AY343" s="164" t="s">
        <v>146</v>
      </c>
    </row>
    <row r="344" spans="2:65" s="1" customFormat="1" ht="24.15" customHeight="1">
      <c r="B344" s="129"/>
      <c r="C344" s="130" t="s">
        <v>433</v>
      </c>
      <c r="D344" s="130" t="s">
        <v>148</v>
      </c>
      <c r="E344" s="132" t="s">
        <v>434</v>
      </c>
      <c r="F344" s="133" t="s">
        <v>435</v>
      </c>
      <c r="G344" s="134" t="s">
        <v>151</v>
      </c>
      <c r="H344" s="135">
        <v>81.262</v>
      </c>
      <c r="I344" s="136"/>
      <c r="J344" s="137">
        <f>ROUND(I344*H344,2)</f>
        <v>0</v>
      </c>
      <c r="K344" s="133" t="s">
        <v>152</v>
      </c>
      <c r="L344" s="34"/>
      <c r="M344" s="138" t="s">
        <v>3</v>
      </c>
      <c r="N344" s="139" t="s">
        <v>47</v>
      </c>
      <c r="P344" s="140">
        <f>O344*H344</f>
        <v>0</v>
      </c>
      <c r="Q344" s="140">
        <v>0.00735</v>
      </c>
      <c r="R344" s="140">
        <f>Q344*H344</f>
        <v>0.5972757</v>
      </c>
      <c r="S344" s="140">
        <v>0</v>
      </c>
      <c r="T344" s="141">
        <f>S344*H344</f>
        <v>0</v>
      </c>
      <c r="AR344" s="142" t="s">
        <v>153</v>
      </c>
      <c r="AT344" s="142" t="s">
        <v>148</v>
      </c>
      <c r="AU344" s="142" t="s">
        <v>86</v>
      </c>
      <c r="AY344" s="18" t="s">
        <v>146</v>
      </c>
      <c r="BE344" s="143">
        <f>IF(N344="základní",J344,0)</f>
        <v>0</v>
      </c>
      <c r="BF344" s="143">
        <f>IF(N344="snížená",J344,0)</f>
        <v>0</v>
      </c>
      <c r="BG344" s="143">
        <f>IF(N344="zákl. přenesená",J344,0)</f>
        <v>0</v>
      </c>
      <c r="BH344" s="143">
        <f>IF(N344="sníž. přenesená",J344,0)</f>
        <v>0</v>
      </c>
      <c r="BI344" s="143">
        <f>IF(N344="nulová",J344,0)</f>
        <v>0</v>
      </c>
      <c r="BJ344" s="18" t="s">
        <v>84</v>
      </c>
      <c r="BK344" s="143">
        <f>ROUND(I344*H344,2)</f>
        <v>0</v>
      </c>
      <c r="BL344" s="18" t="s">
        <v>153</v>
      </c>
      <c r="BM344" s="142" t="s">
        <v>436</v>
      </c>
    </row>
    <row r="345" spans="2:47" s="1" customFormat="1" ht="19.2">
      <c r="B345" s="34"/>
      <c r="D345" s="144" t="s">
        <v>155</v>
      </c>
      <c r="F345" s="145" t="s">
        <v>437</v>
      </c>
      <c r="I345" s="146"/>
      <c r="L345" s="34"/>
      <c r="M345" s="147"/>
      <c r="T345" s="55"/>
      <c r="AT345" s="18" t="s">
        <v>155</v>
      </c>
      <c r="AU345" s="18" t="s">
        <v>86</v>
      </c>
    </row>
    <row r="346" spans="2:47" s="1" customFormat="1" ht="12">
      <c r="B346" s="34"/>
      <c r="D346" s="148" t="s">
        <v>157</v>
      </c>
      <c r="F346" s="149" t="s">
        <v>438</v>
      </c>
      <c r="I346" s="146"/>
      <c r="L346" s="34"/>
      <c r="M346" s="147"/>
      <c r="T346" s="55"/>
      <c r="AT346" s="18" t="s">
        <v>157</v>
      </c>
      <c r="AU346" s="18" t="s">
        <v>86</v>
      </c>
    </row>
    <row r="347" spans="2:51" s="13" customFormat="1" ht="12">
      <c r="B347" s="157"/>
      <c r="D347" s="144" t="s">
        <v>171</v>
      </c>
      <c r="E347" s="158" t="s">
        <v>3</v>
      </c>
      <c r="F347" s="159" t="s">
        <v>356</v>
      </c>
      <c r="H347" s="158" t="s">
        <v>3</v>
      </c>
      <c r="I347" s="160"/>
      <c r="L347" s="157"/>
      <c r="M347" s="161"/>
      <c r="T347" s="162"/>
      <c r="AT347" s="158" t="s">
        <v>171</v>
      </c>
      <c r="AU347" s="158" t="s">
        <v>86</v>
      </c>
      <c r="AV347" s="13" t="s">
        <v>84</v>
      </c>
      <c r="AW347" s="13" t="s">
        <v>37</v>
      </c>
      <c r="AX347" s="13" t="s">
        <v>76</v>
      </c>
      <c r="AY347" s="158" t="s">
        <v>146</v>
      </c>
    </row>
    <row r="348" spans="2:51" s="12" customFormat="1" ht="12">
      <c r="B348" s="150"/>
      <c r="D348" s="144" t="s">
        <v>171</v>
      </c>
      <c r="E348" s="151" t="s">
        <v>3</v>
      </c>
      <c r="F348" s="152" t="s">
        <v>439</v>
      </c>
      <c r="H348" s="153">
        <v>3.968</v>
      </c>
      <c r="I348" s="154"/>
      <c r="L348" s="150"/>
      <c r="M348" s="155"/>
      <c r="T348" s="156"/>
      <c r="AT348" s="151" t="s">
        <v>171</v>
      </c>
      <c r="AU348" s="151" t="s">
        <v>86</v>
      </c>
      <c r="AV348" s="12" t="s">
        <v>86</v>
      </c>
      <c r="AW348" s="12" t="s">
        <v>37</v>
      </c>
      <c r="AX348" s="12" t="s">
        <v>76</v>
      </c>
      <c r="AY348" s="151" t="s">
        <v>146</v>
      </c>
    </row>
    <row r="349" spans="2:51" s="12" customFormat="1" ht="12">
      <c r="B349" s="150"/>
      <c r="D349" s="144" t="s">
        <v>171</v>
      </c>
      <c r="E349" s="151" t="s">
        <v>3</v>
      </c>
      <c r="F349" s="152" t="s">
        <v>440</v>
      </c>
      <c r="H349" s="153">
        <v>3.2</v>
      </c>
      <c r="I349" s="154"/>
      <c r="L349" s="150"/>
      <c r="M349" s="155"/>
      <c r="T349" s="156"/>
      <c r="AT349" s="151" t="s">
        <v>171</v>
      </c>
      <c r="AU349" s="151" t="s">
        <v>86</v>
      </c>
      <c r="AV349" s="12" t="s">
        <v>86</v>
      </c>
      <c r="AW349" s="12" t="s">
        <v>37</v>
      </c>
      <c r="AX349" s="12" t="s">
        <v>76</v>
      </c>
      <c r="AY349" s="151" t="s">
        <v>146</v>
      </c>
    </row>
    <row r="350" spans="2:51" s="15" customFormat="1" ht="12">
      <c r="B350" s="181"/>
      <c r="D350" s="144" t="s">
        <v>171</v>
      </c>
      <c r="E350" s="182" t="s">
        <v>3</v>
      </c>
      <c r="F350" s="183" t="s">
        <v>271</v>
      </c>
      <c r="H350" s="184">
        <v>7.168</v>
      </c>
      <c r="I350" s="185"/>
      <c r="L350" s="181"/>
      <c r="M350" s="186"/>
      <c r="T350" s="187"/>
      <c r="AT350" s="182" t="s">
        <v>171</v>
      </c>
      <c r="AU350" s="182" t="s">
        <v>86</v>
      </c>
      <c r="AV350" s="15" t="s">
        <v>164</v>
      </c>
      <c r="AW350" s="15" t="s">
        <v>37</v>
      </c>
      <c r="AX350" s="15" t="s">
        <v>76</v>
      </c>
      <c r="AY350" s="182" t="s">
        <v>146</v>
      </c>
    </row>
    <row r="351" spans="2:51" s="13" customFormat="1" ht="12">
      <c r="B351" s="157"/>
      <c r="D351" s="144" t="s">
        <v>171</v>
      </c>
      <c r="E351" s="158" t="s">
        <v>3</v>
      </c>
      <c r="F351" s="159" t="s">
        <v>358</v>
      </c>
      <c r="H351" s="158" t="s">
        <v>3</v>
      </c>
      <c r="I351" s="160"/>
      <c r="L351" s="157"/>
      <c r="M351" s="161"/>
      <c r="T351" s="162"/>
      <c r="AT351" s="158" t="s">
        <v>171</v>
      </c>
      <c r="AU351" s="158" t="s">
        <v>86</v>
      </c>
      <c r="AV351" s="13" t="s">
        <v>84</v>
      </c>
      <c r="AW351" s="13" t="s">
        <v>37</v>
      </c>
      <c r="AX351" s="13" t="s">
        <v>76</v>
      </c>
      <c r="AY351" s="158" t="s">
        <v>146</v>
      </c>
    </row>
    <row r="352" spans="2:51" s="12" customFormat="1" ht="12">
      <c r="B352" s="150"/>
      <c r="D352" s="144" t="s">
        <v>171</v>
      </c>
      <c r="E352" s="151" t="s">
        <v>3</v>
      </c>
      <c r="F352" s="152" t="s">
        <v>441</v>
      </c>
      <c r="H352" s="153">
        <v>4.726</v>
      </c>
      <c r="I352" s="154"/>
      <c r="L352" s="150"/>
      <c r="M352" s="155"/>
      <c r="T352" s="156"/>
      <c r="AT352" s="151" t="s">
        <v>171</v>
      </c>
      <c r="AU352" s="151" t="s">
        <v>86</v>
      </c>
      <c r="AV352" s="12" t="s">
        <v>86</v>
      </c>
      <c r="AW352" s="12" t="s">
        <v>37</v>
      </c>
      <c r="AX352" s="12" t="s">
        <v>76</v>
      </c>
      <c r="AY352" s="151" t="s">
        <v>146</v>
      </c>
    </row>
    <row r="353" spans="2:51" s="12" customFormat="1" ht="12">
      <c r="B353" s="150"/>
      <c r="D353" s="144" t="s">
        <v>171</v>
      </c>
      <c r="E353" s="151" t="s">
        <v>3</v>
      </c>
      <c r="F353" s="152" t="s">
        <v>442</v>
      </c>
      <c r="H353" s="153">
        <v>4.134</v>
      </c>
      <c r="I353" s="154"/>
      <c r="L353" s="150"/>
      <c r="M353" s="155"/>
      <c r="T353" s="156"/>
      <c r="AT353" s="151" t="s">
        <v>171</v>
      </c>
      <c r="AU353" s="151" t="s">
        <v>86</v>
      </c>
      <c r="AV353" s="12" t="s">
        <v>86</v>
      </c>
      <c r="AW353" s="12" t="s">
        <v>37</v>
      </c>
      <c r="AX353" s="12" t="s">
        <v>76</v>
      </c>
      <c r="AY353" s="151" t="s">
        <v>146</v>
      </c>
    </row>
    <row r="354" spans="2:51" s="12" customFormat="1" ht="12">
      <c r="B354" s="150"/>
      <c r="D354" s="144" t="s">
        <v>171</v>
      </c>
      <c r="E354" s="151" t="s">
        <v>3</v>
      </c>
      <c r="F354" s="152" t="s">
        <v>443</v>
      </c>
      <c r="H354" s="153">
        <v>5.313</v>
      </c>
      <c r="I354" s="154"/>
      <c r="L354" s="150"/>
      <c r="M354" s="155"/>
      <c r="T354" s="156"/>
      <c r="AT354" s="151" t="s">
        <v>171</v>
      </c>
      <c r="AU354" s="151" t="s">
        <v>86</v>
      </c>
      <c r="AV354" s="12" t="s">
        <v>86</v>
      </c>
      <c r="AW354" s="12" t="s">
        <v>37</v>
      </c>
      <c r="AX354" s="12" t="s">
        <v>76</v>
      </c>
      <c r="AY354" s="151" t="s">
        <v>146</v>
      </c>
    </row>
    <row r="355" spans="2:51" s="12" customFormat="1" ht="12">
      <c r="B355" s="150"/>
      <c r="D355" s="144" t="s">
        <v>171</v>
      </c>
      <c r="E355" s="151" t="s">
        <v>3</v>
      </c>
      <c r="F355" s="152" t="s">
        <v>444</v>
      </c>
      <c r="H355" s="153">
        <v>10.648</v>
      </c>
      <c r="I355" s="154"/>
      <c r="L355" s="150"/>
      <c r="M355" s="155"/>
      <c r="T355" s="156"/>
      <c r="AT355" s="151" t="s">
        <v>171</v>
      </c>
      <c r="AU355" s="151" t="s">
        <v>86</v>
      </c>
      <c r="AV355" s="12" t="s">
        <v>86</v>
      </c>
      <c r="AW355" s="12" t="s">
        <v>37</v>
      </c>
      <c r="AX355" s="12" t="s">
        <v>76</v>
      </c>
      <c r="AY355" s="151" t="s">
        <v>146</v>
      </c>
    </row>
    <row r="356" spans="2:51" s="12" customFormat="1" ht="12">
      <c r="B356" s="150"/>
      <c r="D356" s="144" t="s">
        <v>171</v>
      </c>
      <c r="E356" s="151" t="s">
        <v>3</v>
      </c>
      <c r="F356" s="152" t="s">
        <v>445</v>
      </c>
      <c r="H356" s="153">
        <v>4.137</v>
      </c>
      <c r="I356" s="154"/>
      <c r="L356" s="150"/>
      <c r="M356" s="155"/>
      <c r="T356" s="156"/>
      <c r="AT356" s="151" t="s">
        <v>171</v>
      </c>
      <c r="AU356" s="151" t="s">
        <v>86</v>
      </c>
      <c r="AV356" s="12" t="s">
        <v>86</v>
      </c>
      <c r="AW356" s="12" t="s">
        <v>37</v>
      </c>
      <c r="AX356" s="12" t="s">
        <v>76</v>
      </c>
      <c r="AY356" s="151" t="s">
        <v>146</v>
      </c>
    </row>
    <row r="357" spans="2:51" s="12" customFormat="1" ht="20.4">
      <c r="B357" s="150"/>
      <c r="D357" s="144" t="s">
        <v>171</v>
      </c>
      <c r="E357" s="151" t="s">
        <v>3</v>
      </c>
      <c r="F357" s="152" t="s">
        <v>446</v>
      </c>
      <c r="H357" s="153">
        <v>18.657</v>
      </c>
      <c r="I357" s="154"/>
      <c r="L357" s="150"/>
      <c r="M357" s="155"/>
      <c r="T357" s="156"/>
      <c r="AT357" s="151" t="s">
        <v>171</v>
      </c>
      <c r="AU357" s="151" t="s">
        <v>86</v>
      </c>
      <c r="AV357" s="12" t="s">
        <v>86</v>
      </c>
      <c r="AW357" s="12" t="s">
        <v>37</v>
      </c>
      <c r="AX357" s="12" t="s">
        <v>76</v>
      </c>
      <c r="AY357" s="151" t="s">
        <v>146</v>
      </c>
    </row>
    <row r="358" spans="2:51" s="12" customFormat="1" ht="12">
      <c r="B358" s="150"/>
      <c r="D358" s="144" t="s">
        <v>171</v>
      </c>
      <c r="E358" s="151" t="s">
        <v>3</v>
      </c>
      <c r="F358" s="152" t="s">
        <v>447</v>
      </c>
      <c r="H358" s="153">
        <v>4.383</v>
      </c>
      <c r="I358" s="154"/>
      <c r="L358" s="150"/>
      <c r="M358" s="155"/>
      <c r="T358" s="156"/>
      <c r="AT358" s="151" t="s">
        <v>171</v>
      </c>
      <c r="AU358" s="151" t="s">
        <v>86</v>
      </c>
      <c r="AV358" s="12" t="s">
        <v>86</v>
      </c>
      <c r="AW358" s="12" t="s">
        <v>37</v>
      </c>
      <c r="AX358" s="12" t="s">
        <v>76</v>
      </c>
      <c r="AY358" s="151" t="s">
        <v>146</v>
      </c>
    </row>
    <row r="359" spans="2:51" s="12" customFormat="1" ht="12">
      <c r="B359" s="150"/>
      <c r="D359" s="144" t="s">
        <v>171</v>
      </c>
      <c r="E359" s="151" t="s">
        <v>3</v>
      </c>
      <c r="F359" s="152" t="s">
        <v>448</v>
      </c>
      <c r="H359" s="153">
        <v>3.636</v>
      </c>
      <c r="I359" s="154"/>
      <c r="L359" s="150"/>
      <c r="M359" s="155"/>
      <c r="T359" s="156"/>
      <c r="AT359" s="151" t="s">
        <v>171</v>
      </c>
      <c r="AU359" s="151" t="s">
        <v>86</v>
      </c>
      <c r="AV359" s="12" t="s">
        <v>86</v>
      </c>
      <c r="AW359" s="12" t="s">
        <v>37</v>
      </c>
      <c r="AX359" s="12" t="s">
        <v>76</v>
      </c>
      <c r="AY359" s="151" t="s">
        <v>146</v>
      </c>
    </row>
    <row r="360" spans="2:51" s="12" customFormat="1" ht="12">
      <c r="B360" s="150"/>
      <c r="D360" s="144" t="s">
        <v>171</v>
      </c>
      <c r="E360" s="151" t="s">
        <v>3</v>
      </c>
      <c r="F360" s="152" t="s">
        <v>449</v>
      </c>
      <c r="H360" s="153">
        <v>2.444</v>
      </c>
      <c r="I360" s="154"/>
      <c r="L360" s="150"/>
      <c r="M360" s="155"/>
      <c r="T360" s="156"/>
      <c r="AT360" s="151" t="s">
        <v>171</v>
      </c>
      <c r="AU360" s="151" t="s">
        <v>86</v>
      </c>
      <c r="AV360" s="12" t="s">
        <v>86</v>
      </c>
      <c r="AW360" s="12" t="s">
        <v>37</v>
      </c>
      <c r="AX360" s="12" t="s">
        <v>76</v>
      </c>
      <c r="AY360" s="151" t="s">
        <v>146</v>
      </c>
    </row>
    <row r="361" spans="2:51" s="12" customFormat="1" ht="12">
      <c r="B361" s="150"/>
      <c r="D361" s="144" t="s">
        <v>171</v>
      </c>
      <c r="E361" s="151" t="s">
        <v>3</v>
      </c>
      <c r="F361" s="152" t="s">
        <v>450</v>
      </c>
      <c r="H361" s="153">
        <v>6.688</v>
      </c>
      <c r="I361" s="154"/>
      <c r="L361" s="150"/>
      <c r="M361" s="155"/>
      <c r="T361" s="156"/>
      <c r="AT361" s="151" t="s">
        <v>171</v>
      </c>
      <c r="AU361" s="151" t="s">
        <v>86</v>
      </c>
      <c r="AV361" s="12" t="s">
        <v>86</v>
      </c>
      <c r="AW361" s="12" t="s">
        <v>37</v>
      </c>
      <c r="AX361" s="12" t="s">
        <v>76</v>
      </c>
      <c r="AY361" s="151" t="s">
        <v>146</v>
      </c>
    </row>
    <row r="362" spans="2:51" s="12" customFormat="1" ht="12">
      <c r="B362" s="150"/>
      <c r="D362" s="144" t="s">
        <v>171</v>
      </c>
      <c r="E362" s="151" t="s">
        <v>3</v>
      </c>
      <c r="F362" s="152" t="s">
        <v>451</v>
      </c>
      <c r="H362" s="153">
        <v>9.328</v>
      </c>
      <c r="I362" s="154"/>
      <c r="L362" s="150"/>
      <c r="M362" s="155"/>
      <c r="T362" s="156"/>
      <c r="AT362" s="151" t="s">
        <v>171</v>
      </c>
      <c r="AU362" s="151" t="s">
        <v>86</v>
      </c>
      <c r="AV362" s="12" t="s">
        <v>86</v>
      </c>
      <c r="AW362" s="12" t="s">
        <v>37</v>
      </c>
      <c r="AX362" s="12" t="s">
        <v>76</v>
      </c>
      <c r="AY362" s="151" t="s">
        <v>146</v>
      </c>
    </row>
    <row r="363" spans="2:51" s="15" customFormat="1" ht="12">
      <c r="B363" s="181"/>
      <c r="D363" s="144" t="s">
        <v>171</v>
      </c>
      <c r="E363" s="182" t="s">
        <v>3</v>
      </c>
      <c r="F363" s="183" t="s">
        <v>271</v>
      </c>
      <c r="H363" s="184">
        <v>74.094</v>
      </c>
      <c r="I363" s="185"/>
      <c r="L363" s="181"/>
      <c r="M363" s="186"/>
      <c r="T363" s="187"/>
      <c r="AT363" s="182" t="s">
        <v>171</v>
      </c>
      <c r="AU363" s="182" t="s">
        <v>86</v>
      </c>
      <c r="AV363" s="15" t="s">
        <v>164</v>
      </c>
      <c r="AW363" s="15" t="s">
        <v>37</v>
      </c>
      <c r="AX363" s="15" t="s">
        <v>76</v>
      </c>
      <c r="AY363" s="182" t="s">
        <v>146</v>
      </c>
    </row>
    <row r="364" spans="2:51" s="14" customFormat="1" ht="12">
      <c r="B364" s="163"/>
      <c r="D364" s="144" t="s">
        <v>171</v>
      </c>
      <c r="E364" s="164" t="s">
        <v>3</v>
      </c>
      <c r="F364" s="165" t="s">
        <v>180</v>
      </c>
      <c r="H364" s="166">
        <v>81.262</v>
      </c>
      <c r="I364" s="167"/>
      <c r="L364" s="163"/>
      <c r="M364" s="168"/>
      <c r="T364" s="169"/>
      <c r="AT364" s="164" t="s">
        <v>171</v>
      </c>
      <c r="AU364" s="164" t="s">
        <v>86</v>
      </c>
      <c r="AV364" s="14" t="s">
        <v>153</v>
      </c>
      <c r="AW364" s="14" t="s">
        <v>37</v>
      </c>
      <c r="AX364" s="14" t="s">
        <v>84</v>
      </c>
      <c r="AY364" s="164" t="s">
        <v>146</v>
      </c>
    </row>
    <row r="365" spans="2:65" s="1" customFormat="1" ht="24.15" customHeight="1">
      <c r="B365" s="129"/>
      <c r="C365" s="130" t="s">
        <v>452</v>
      </c>
      <c r="D365" s="130" t="s">
        <v>148</v>
      </c>
      <c r="E365" s="132" t="s">
        <v>453</v>
      </c>
      <c r="F365" s="133" t="s">
        <v>454</v>
      </c>
      <c r="G365" s="134" t="s">
        <v>151</v>
      </c>
      <c r="H365" s="135">
        <v>789.916</v>
      </c>
      <c r="I365" s="136"/>
      <c r="J365" s="137">
        <f>ROUND(I365*H365,2)</f>
        <v>0</v>
      </c>
      <c r="K365" s="133" t="s">
        <v>152</v>
      </c>
      <c r="L365" s="34"/>
      <c r="M365" s="138" t="s">
        <v>3</v>
      </c>
      <c r="N365" s="139" t="s">
        <v>47</v>
      </c>
      <c r="P365" s="140">
        <f>O365*H365</f>
        <v>0</v>
      </c>
      <c r="Q365" s="140">
        <v>0.000263</v>
      </c>
      <c r="R365" s="140">
        <f>Q365*H365</f>
        <v>0.207747908</v>
      </c>
      <c r="S365" s="140">
        <v>0</v>
      </c>
      <c r="T365" s="141">
        <f>S365*H365</f>
        <v>0</v>
      </c>
      <c r="AR365" s="142" t="s">
        <v>153</v>
      </c>
      <c r="AT365" s="142" t="s">
        <v>148</v>
      </c>
      <c r="AU365" s="142" t="s">
        <v>86</v>
      </c>
      <c r="AY365" s="18" t="s">
        <v>146</v>
      </c>
      <c r="BE365" s="143">
        <f>IF(N365="základní",J365,0)</f>
        <v>0</v>
      </c>
      <c r="BF365" s="143">
        <f>IF(N365="snížená",J365,0)</f>
        <v>0</v>
      </c>
      <c r="BG365" s="143">
        <f>IF(N365="zákl. přenesená",J365,0)</f>
        <v>0</v>
      </c>
      <c r="BH365" s="143">
        <f>IF(N365="sníž. přenesená",J365,0)</f>
        <v>0</v>
      </c>
      <c r="BI365" s="143">
        <f>IF(N365="nulová",J365,0)</f>
        <v>0</v>
      </c>
      <c r="BJ365" s="18" t="s">
        <v>84</v>
      </c>
      <c r="BK365" s="143">
        <f>ROUND(I365*H365,2)</f>
        <v>0</v>
      </c>
      <c r="BL365" s="18" t="s">
        <v>153</v>
      </c>
      <c r="BM365" s="142" t="s">
        <v>455</v>
      </c>
    </row>
    <row r="366" spans="2:47" s="1" customFormat="1" ht="19.2">
      <c r="B366" s="34"/>
      <c r="D366" s="144" t="s">
        <v>155</v>
      </c>
      <c r="F366" s="145" t="s">
        <v>456</v>
      </c>
      <c r="I366" s="146"/>
      <c r="L366" s="34"/>
      <c r="M366" s="147"/>
      <c r="T366" s="55"/>
      <c r="AT366" s="18" t="s">
        <v>155</v>
      </c>
      <c r="AU366" s="18" t="s">
        <v>86</v>
      </c>
    </row>
    <row r="367" spans="2:47" s="1" customFormat="1" ht="12">
      <c r="B367" s="34"/>
      <c r="D367" s="148" t="s">
        <v>157</v>
      </c>
      <c r="F367" s="149" t="s">
        <v>457</v>
      </c>
      <c r="I367" s="146"/>
      <c r="L367" s="34"/>
      <c r="M367" s="147"/>
      <c r="T367" s="55"/>
      <c r="AT367" s="18" t="s">
        <v>157</v>
      </c>
      <c r="AU367" s="18" t="s">
        <v>86</v>
      </c>
    </row>
    <row r="368" spans="2:51" s="13" customFormat="1" ht="12">
      <c r="B368" s="157"/>
      <c r="D368" s="144" t="s">
        <v>171</v>
      </c>
      <c r="E368" s="158" t="s">
        <v>3</v>
      </c>
      <c r="F368" s="159" t="s">
        <v>356</v>
      </c>
      <c r="H368" s="158" t="s">
        <v>3</v>
      </c>
      <c r="I368" s="160"/>
      <c r="L368" s="157"/>
      <c r="M368" s="161"/>
      <c r="T368" s="162"/>
      <c r="AT368" s="158" t="s">
        <v>171</v>
      </c>
      <c r="AU368" s="158" t="s">
        <v>86</v>
      </c>
      <c r="AV368" s="13" t="s">
        <v>84</v>
      </c>
      <c r="AW368" s="13" t="s">
        <v>37</v>
      </c>
      <c r="AX368" s="13" t="s">
        <v>76</v>
      </c>
      <c r="AY368" s="158" t="s">
        <v>146</v>
      </c>
    </row>
    <row r="369" spans="2:51" s="12" customFormat="1" ht="12">
      <c r="B369" s="150"/>
      <c r="D369" s="144" t="s">
        <v>171</v>
      </c>
      <c r="E369" s="151" t="s">
        <v>3</v>
      </c>
      <c r="F369" s="152" t="s">
        <v>439</v>
      </c>
      <c r="H369" s="153">
        <v>3.968</v>
      </c>
      <c r="I369" s="154"/>
      <c r="L369" s="150"/>
      <c r="M369" s="155"/>
      <c r="T369" s="156"/>
      <c r="AT369" s="151" t="s">
        <v>171</v>
      </c>
      <c r="AU369" s="151" t="s">
        <v>86</v>
      </c>
      <c r="AV369" s="12" t="s">
        <v>86</v>
      </c>
      <c r="AW369" s="12" t="s">
        <v>37</v>
      </c>
      <c r="AX369" s="12" t="s">
        <v>76</v>
      </c>
      <c r="AY369" s="151" t="s">
        <v>146</v>
      </c>
    </row>
    <row r="370" spans="2:51" s="12" customFormat="1" ht="12">
      <c r="B370" s="150"/>
      <c r="D370" s="144" t="s">
        <v>171</v>
      </c>
      <c r="E370" s="151" t="s">
        <v>3</v>
      </c>
      <c r="F370" s="152" t="s">
        <v>440</v>
      </c>
      <c r="H370" s="153">
        <v>3.2</v>
      </c>
      <c r="I370" s="154"/>
      <c r="L370" s="150"/>
      <c r="M370" s="155"/>
      <c r="T370" s="156"/>
      <c r="AT370" s="151" t="s">
        <v>171</v>
      </c>
      <c r="AU370" s="151" t="s">
        <v>86</v>
      </c>
      <c r="AV370" s="12" t="s">
        <v>86</v>
      </c>
      <c r="AW370" s="12" t="s">
        <v>37</v>
      </c>
      <c r="AX370" s="12" t="s">
        <v>76</v>
      </c>
      <c r="AY370" s="151" t="s">
        <v>146</v>
      </c>
    </row>
    <row r="371" spans="2:51" s="12" customFormat="1" ht="20.4">
      <c r="B371" s="150"/>
      <c r="D371" s="144" t="s">
        <v>171</v>
      </c>
      <c r="E371" s="151" t="s">
        <v>3</v>
      </c>
      <c r="F371" s="152" t="s">
        <v>458</v>
      </c>
      <c r="H371" s="153">
        <v>55.094</v>
      </c>
      <c r="I371" s="154"/>
      <c r="L371" s="150"/>
      <c r="M371" s="155"/>
      <c r="T371" s="156"/>
      <c r="AT371" s="151" t="s">
        <v>171</v>
      </c>
      <c r="AU371" s="151" t="s">
        <v>86</v>
      </c>
      <c r="AV371" s="12" t="s">
        <v>86</v>
      </c>
      <c r="AW371" s="12" t="s">
        <v>37</v>
      </c>
      <c r="AX371" s="12" t="s">
        <v>76</v>
      </c>
      <c r="AY371" s="151" t="s">
        <v>146</v>
      </c>
    </row>
    <row r="372" spans="2:51" s="12" customFormat="1" ht="12">
      <c r="B372" s="150"/>
      <c r="D372" s="144" t="s">
        <v>171</v>
      </c>
      <c r="E372" s="151" t="s">
        <v>3</v>
      </c>
      <c r="F372" s="152" t="s">
        <v>459</v>
      </c>
      <c r="H372" s="153">
        <v>1.275</v>
      </c>
      <c r="I372" s="154"/>
      <c r="L372" s="150"/>
      <c r="M372" s="155"/>
      <c r="T372" s="156"/>
      <c r="AT372" s="151" t="s">
        <v>171</v>
      </c>
      <c r="AU372" s="151" t="s">
        <v>86</v>
      </c>
      <c r="AV372" s="12" t="s">
        <v>86</v>
      </c>
      <c r="AW372" s="12" t="s">
        <v>37</v>
      </c>
      <c r="AX372" s="12" t="s">
        <v>76</v>
      </c>
      <c r="AY372" s="151" t="s">
        <v>146</v>
      </c>
    </row>
    <row r="373" spans="2:51" s="12" customFormat="1" ht="12">
      <c r="B373" s="150"/>
      <c r="D373" s="144" t="s">
        <v>171</v>
      </c>
      <c r="E373" s="151" t="s">
        <v>3</v>
      </c>
      <c r="F373" s="152" t="s">
        <v>460</v>
      </c>
      <c r="H373" s="153">
        <v>4.63</v>
      </c>
      <c r="I373" s="154"/>
      <c r="L373" s="150"/>
      <c r="M373" s="155"/>
      <c r="T373" s="156"/>
      <c r="AT373" s="151" t="s">
        <v>171</v>
      </c>
      <c r="AU373" s="151" t="s">
        <v>86</v>
      </c>
      <c r="AV373" s="12" t="s">
        <v>86</v>
      </c>
      <c r="AW373" s="12" t="s">
        <v>37</v>
      </c>
      <c r="AX373" s="12" t="s">
        <v>76</v>
      </c>
      <c r="AY373" s="151" t="s">
        <v>146</v>
      </c>
    </row>
    <row r="374" spans="2:51" s="12" customFormat="1" ht="12">
      <c r="B374" s="150"/>
      <c r="D374" s="144" t="s">
        <v>171</v>
      </c>
      <c r="E374" s="151" t="s">
        <v>3</v>
      </c>
      <c r="F374" s="152" t="s">
        <v>461</v>
      </c>
      <c r="H374" s="153">
        <v>15.184</v>
      </c>
      <c r="I374" s="154"/>
      <c r="L374" s="150"/>
      <c r="M374" s="155"/>
      <c r="T374" s="156"/>
      <c r="AT374" s="151" t="s">
        <v>171</v>
      </c>
      <c r="AU374" s="151" t="s">
        <v>86</v>
      </c>
      <c r="AV374" s="12" t="s">
        <v>86</v>
      </c>
      <c r="AW374" s="12" t="s">
        <v>37</v>
      </c>
      <c r="AX374" s="12" t="s">
        <v>76</v>
      </c>
      <c r="AY374" s="151" t="s">
        <v>146</v>
      </c>
    </row>
    <row r="375" spans="2:51" s="12" customFormat="1" ht="12">
      <c r="B375" s="150"/>
      <c r="D375" s="144" t="s">
        <v>171</v>
      </c>
      <c r="E375" s="151" t="s">
        <v>3</v>
      </c>
      <c r="F375" s="152" t="s">
        <v>462</v>
      </c>
      <c r="H375" s="153">
        <v>-1.045</v>
      </c>
      <c r="I375" s="154"/>
      <c r="L375" s="150"/>
      <c r="M375" s="155"/>
      <c r="T375" s="156"/>
      <c r="AT375" s="151" t="s">
        <v>171</v>
      </c>
      <c r="AU375" s="151" t="s">
        <v>86</v>
      </c>
      <c r="AV375" s="12" t="s">
        <v>86</v>
      </c>
      <c r="AW375" s="12" t="s">
        <v>37</v>
      </c>
      <c r="AX375" s="12" t="s">
        <v>76</v>
      </c>
      <c r="AY375" s="151" t="s">
        <v>146</v>
      </c>
    </row>
    <row r="376" spans="2:51" s="12" customFormat="1" ht="20.4">
      <c r="B376" s="150"/>
      <c r="D376" s="144" t="s">
        <v>171</v>
      </c>
      <c r="E376" s="151" t="s">
        <v>3</v>
      </c>
      <c r="F376" s="152" t="s">
        <v>463</v>
      </c>
      <c r="H376" s="153">
        <v>274.154</v>
      </c>
      <c r="I376" s="154"/>
      <c r="L376" s="150"/>
      <c r="M376" s="155"/>
      <c r="T376" s="156"/>
      <c r="AT376" s="151" t="s">
        <v>171</v>
      </c>
      <c r="AU376" s="151" t="s">
        <v>86</v>
      </c>
      <c r="AV376" s="12" t="s">
        <v>86</v>
      </c>
      <c r="AW376" s="12" t="s">
        <v>37</v>
      </c>
      <c r="AX376" s="12" t="s">
        <v>76</v>
      </c>
      <c r="AY376" s="151" t="s">
        <v>146</v>
      </c>
    </row>
    <row r="377" spans="2:51" s="12" customFormat="1" ht="30.6">
      <c r="B377" s="150"/>
      <c r="D377" s="144" t="s">
        <v>171</v>
      </c>
      <c r="E377" s="151" t="s">
        <v>3</v>
      </c>
      <c r="F377" s="152" t="s">
        <v>464</v>
      </c>
      <c r="H377" s="153">
        <v>-52.464</v>
      </c>
      <c r="I377" s="154"/>
      <c r="L377" s="150"/>
      <c r="M377" s="155"/>
      <c r="T377" s="156"/>
      <c r="AT377" s="151" t="s">
        <v>171</v>
      </c>
      <c r="AU377" s="151" t="s">
        <v>86</v>
      </c>
      <c r="AV377" s="12" t="s">
        <v>86</v>
      </c>
      <c r="AW377" s="12" t="s">
        <v>37</v>
      </c>
      <c r="AX377" s="12" t="s">
        <v>76</v>
      </c>
      <c r="AY377" s="151" t="s">
        <v>146</v>
      </c>
    </row>
    <row r="378" spans="2:51" s="12" customFormat="1" ht="12">
      <c r="B378" s="150"/>
      <c r="D378" s="144" t="s">
        <v>171</v>
      </c>
      <c r="E378" s="151" t="s">
        <v>3</v>
      </c>
      <c r="F378" s="152" t="s">
        <v>465</v>
      </c>
      <c r="H378" s="153">
        <v>10.362</v>
      </c>
      <c r="I378" s="154"/>
      <c r="L378" s="150"/>
      <c r="M378" s="155"/>
      <c r="T378" s="156"/>
      <c r="AT378" s="151" t="s">
        <v>171</v>
      </c>
      <c r="AU378" s="151" t="s">
        <v>86</v>
      </c>
      <c r="AV378" s="12" t="s">
        <v>86</v>
      </c>
      <c r="AW378" s="12" t="s">
        <v>37</v>
      </c>
      <c r="AX378" s="12" t="s">
        <v>76</v>
      </c>
      <c r="AY378" s="151" t="s">
        <v>146</v>
      </c>
    </row>
    <row r="379" spans="2:51" s="12" customFormat="1" ht="12">
      <c r="B379" s="150"/>
      <c r="D379" s="144" t="s">
        <v>171</v>
      </c>
      <c r="E379" s="151" t="s">
        <v>3</v>
      </c>
      <c r="F379" s="152" t="s">
        <v>466</v>
      </c>
      <c r="H379" s="153">
        <v>1.86</v>
      </c>
      <c r="I379" s="154"/>
      <c r="L379" s="150"/>
      <c r="M379" s="155"/>
      <c r="T379" s="156"/>
      <c r="AT379" s="151" t="s">
        <v>171</v>
      </c>
      <c r="AU379" s="151" t="s">
        <v>86</v>
      </c>
      <c r="AV379" s="12" t="s">
        <v>86</v>
      </c>
      <c r="AW379" s="12" t="s">
        <v>37</v>
      </c>
      <c r="AX379" s="12" t="s">
        <v>76</v>
      </c>
      <c r="AY379" s="151" t="s">
        <v>146</v>
      </c>
    </row>
    <row r="380" spans="2:51" s="12" customFormat="1" ht="30.6">
      <c r="B380" s="150"/>
      <c r="D380" s="144" t="s">
        <v>171</v>
      </c>
      <c r="E380" s="151" t="s">
        <v>3</v>
      </c>
      <c r="F380" s="152" t="s">
        <v>467</v>
      </c>
      <c r="H380" s="153">
        <v>-19.798</v>
      </c>
      <c r="I380" s="154"/>
      <c r="L380" s="150"/>
      <c r="M380" s="155"/>
      <c r="T380" s="156"/>
      <c r="AT380" s="151" t="s">
        <v>171</v>
      </c>
      <c r="AU380" s="151" t="s">
        <v>86</v>
      </c>
      <c r="AV380" s="12" t="s">
        <v>86</v>
      </c>
      <c r="AW380" s="12" t="s">
        <v>37</v>
      </c>
      <c r="AX380" s="12" t="s">
        <v>76</v>
      </c>
      <c r="AY380" s="151" t="s">
        <v>146</v>
      </c>
    </row>
    <row r="381" spans="2:51" s="15" customFormat="1" ht="12">
      <c r="B381" s="181"/>
      <c r="D381" s="144" t="s">
        <v>171</v>
      </c>
      <c r="E381" s="182" t="s">
        <v>3</v>
      </c>
      <c r="F381" s="183" t="s">
        <v>271</v>
      </c>
      <c r="H381" s="184">
        <v>296.42</v>
      </c>
      <c r="I381" s="185"/>
      <c r="L381" s="181"/>
      <c r="M381" s="186"/>
      <c r="T381" s="187"/>
      <c r="AT381" s="182" t="s">
        <v>171</v>
      </c>
      <c r="AU381" s="182" t="s">
        <v>86</v>
      </c>
      <c r="AV381" s="15" t="s">
        <v>164</v>
      </c>
      <c r="AW381" s="15" t="s">
        <v>37</v>
      </c>
      <c r="AX381" s="15" t="s">
        <v>76</v>
      </c>
      <c r="AY381" s="182" t="s">
        <v>146</v>
      </c>
    </row>
    <row r="382" spans="2:51" s="13" customFormat="1" ht="12">
      <c r="B382" s="157"/>
      <c r="D382" s="144" t="s">
        <v>171</v>
      </c>
      <c r="E382" s="158" t="s">
        <v>3</v>
      </c>
      <c r="F382" s="159" t="s">
        <v>358</v>
      </c>
      <c r="H382" s="158" t="s">
        <v>3</v>
      </c>
      <c r="I382" s="160"/>
      <c r="L382" s="157"/>
      <c r="M382" s="161"/>
      <c r="T382" s="162"/>
      <c r="AT382" s="158" t="s">
        <v>171</v>
      </c>
      <c r="AU382" s="158" t="s">
        <v>86</v>
      </c>
      <c r="AV382" s="13" t="s">
        <v>84</v>
      </c>
      <c r="AW382" s="13" t="s">
        <v>37</v>
      </c>
      <c r="AX382" s="13" t="s">
        <v>76</v>
      </c>
      <c r="AY382" s="158" t="s">
        <v>146</v>
      </c>
    </row>
    <row r="383" spans="2:51" s="12" customFormat="1" ht="12">
      <c r="B383" s="150"/>
      <c r="D383" s="144" t="s">
        <v>171</v>
      </c>
      <c r="E383" s="151" t="s">
        <v>3</v>
      </c>
      <c r="F383" s="152" t="s">
        <v>441</v>
      </c>
      <c r="H383" s="153">
        <v>4.726</v>
      </c>
      <c r="I383" s="154"/>
      <c r="L383" s="150"/>
      <c r="M383" s="155"/>
      <c r="T383" s="156"/>
      <c r="AT383" s="151" t="s">
        <v>171</v>
      </c>
      <c r="AU383" s="151" t="s">
        <v>86</v>
      </c>
      <c r="AV383" s="12" t="s">
        <v>86</v>
      </c>
      <c r="AW383" s="12" t="s">
        <v>37</v>
      </c>
      <c r="AX383" s="12" t="s">
        <v>76</v>
      </c>
      <c r="AY383" s="151" t="s">
        <v>146</v>
      </c>
    </row>
    <row r="384" spans="2:51" s="12" customFormat="1" ht="12">
      <c r="B384" s="150"/>
      <c r="D384" s="144" t="s">
        <v>171</v>
      </c>
      <c r="E384" s="151" t="s">
        <v>3</v>
      </c>
      <c r="F384" s="152" t="s">
        <v>442</v>
      </c>
      <c r="H384" s="153">
        <v>4.134</v>
      </c>
      <c r="I384" s="154"/>
      <c r="L384" s="150"/>
      <c r="M384" s="155"/>
      <c r="T384" s="156"/>
      <c r="AT384" s="151" t="s">
        <v>171</v>
      </c>
      <c r="AU384" s="151" t="s">
        <v>86</v>
      </c>
      <c r="AV384" s="12" t="s">
        <v>86</v>
      </c>
      <c r="AW384" s="12" t="s">
        <v>37</v>
      </c>
      <c r="AX384" s="12" t="s">
        <v>76</v>
      </c>
      <c r="AY384" s="151" t="s">
        <v>146</v>
      </c>
    </row>
    <row r="385" spans="2:51" s="12" customFormat="1" ht="12">
      <c r="B385" s="150"/>
      <c r="D385" s="144" t="s">
        <v>171</v>
      </c>
      <c r="E385" s="151" t="s">
        <v>3</v>
      </c>
      <c r="F385" s="152" t="s">
        <v>443</v>
      </c>
      <c r="H385" s="153">
        <v>5.313</v>
      </c>
      <c r="I385" s="154"/>
      <c r="L385" s="150"/>
      <c r="M385" s="155"/>
      <c r="T385" s="156"/>
      <c r="AT385" s="151" t="s">
        <v>171</v>
      </c>
      <c r="AU385" s="151" t="s">
        <v>86</v>
      </c>
      <c r="AV385" s="12" t="s">
        <v>86</v>
      </c>
      <c r="AW385" s="12" t="s">
        <v>37</v>
      </c>
      <c r="AX385" s="12" t="s">
        <v>76</v>
      </c>
      <c r="AY385" s="151" t="s">
        <v>146</v>
      </c>
    </row>
    <row r="386" spans="2:51" s="12" customFormat="1" ht="12">
      <c r="B386" s="150"/>
      <c r="D386" s="144" t="s">
        <v>171</v>
      </c>
      <c r="E386" s="151" t="s">
        <v>3</v>
      </c>
      <c r="F386" s="152" t="s">
        <v>444</v>
      </c>
      <c r="H386" s="153">
        <v>10.648</v>
      </c>
      <c r="I386" s="154"/>
      <c r="L386" s="150"/>
      <c r="M386" s="155"/>
      <c r="T386" s="156"/>
      <c r="AT386" s="151" t="s">
        <v>171</v>
      </c>
      <c r="AU386" s="151" t="s">
        <v>86</v>
      </c>
      <c r="AV386" s="12" t="s">
        <v>86</v>
      </c>
      <c r="AW386" s="12" t="s">
        <v>37</v>
      </c>
      <c r="AX386" s="12" t="s">
        <v>76</v>
      </c>
      <c r="AY386" s="151" t="s">
        <v>146</v>
      </c>
    </row>
    <row r="387" spans="2:51" s="12" customFormat="1" ht="12">
      <c r="B387" s="150"/>
      <c r="D387" s="144" t="s">
        <v>171</v>
      </c>
      <c r="E387" s="151" t="s">
        <v>3</v>
      </c>
      <c r="F387" s="152" t="s">
        <v>445</v>
      </c>
      <c r="H387" s="153">
        <v>4.137</v>
      </c>
      <c r="I387" s="154"/>
      <c r="L387" s="150"/>
      <c r="M387" s="155"/>
      <c r="T387" s="156"/>
      <c r="AT387" s="151" t="s">
        <v>171</v>
      </c>
      <c r="AU387" s="151" t="s">
        <v>86</v>
      </c>
      <c r="AV387" s="12" t="s">
        <v>86</v>
      </c>
      <c r="AW387" s="12" t="s">
        <v>37</v>
      </c>
      <c r="AX387" s="12" t="s">
        <v>76</v>
      </c>
      <c r="AY387" s="151" t="s">
        <v>146</v>
      </c>
    </row>
    <row r="388" spans="2:51" s="12" customFormat="1" ht="20.4">
      <c r="B388" s="150"/>
      <c r="D388" s="144" t="s">
        <v>171</v>
      </c>
      <c r="E388" s="151" t="s">
        <v>3</v>
      </c>
      <c r="F388" s="152" t="s">
        <v>446</v>
      </c>
      <c r="H388" s="153">
        <v>18.657</v>
      </c>
      <c r="I388" s="154"/>
      <c r="L388" s="150"/>
      <c r="M388" s="155"/>
      <c r="T388" s="156"/>
      <c r="AT388" s="151" t="s">
        <v>171</v>
      </c>
      <c r="AU388" s="151" t="s">
        <v>86</v>
      </c>
      <c r="AV388" s="12" t="s">
        <v>86</v>
      </c>
      <c r="AW388" s="12" t="s">
        <v>37</v>
      </c>
      <c r="AX388" s="12" t="s">
        <v>76</v>
      </c>
      <c r="AY388" s="151" t="s">
        <v>146</v>
      </c>
    </row>
    <row r="389" spans="2:51" s="12" customFormat="1" ht="12">
      <c r="B389" s="150"/>
      <c r="D389" s="144" t="s">
        <v>171</v>
      </c>
      <c r="E389" s="151" t="s">
        <v>3</v>
      </c>
      <c r="F389" s="152" t="s">
        <v>450</v>
      </c>
      <c r="H389" s="153">
        <v>6.688</v>
      </c>
      <c r="I389" s="154"/>
      <c r="L389" s="150"/>
      <c r="M389" s="155"/>
      <c r="T389" s="156"/>
      <c r="AT389" s="151" t="s">
        <v>171</v>
      </c>
      <c r="AU389" s="151" t="s">
        <v>86</v>
      </c>
      <c r="AV389" s="12" t="s">
        <v>86</v>
      </c>
      <c r="AW389" s="12" t="s">
        <v>37</v>
      </c>
      <c r="AX389" s="12" t="s">
        <v>76</v>
      </c>
      <c r="AY389" s="151" t="s">
        <v>146</v>
      </c>
    </row>
    <row r="390" spans="2:51" s="12" customFormat="1" ht="12">
      <c r="B390" s="150"/>
      <c r="D390" s="144" t="s">
        <v>171</v>
      </c>
      <c r="E390" s="151" t="s">
        <v>3</v>
      </c>
      <c r="F390" s="152" t="s">
        <v>451</v>
      </c>
      <c r="H390" s="153">
        <v>9.328</v>
      </c>
      <c r="I390" s="154"/>
      <c r="L390" s="150"/>
      <c r="M390" s="155"/>
      <c r="T390" s="156"/>
      <c r="AT390" s="151" t="s">
        <v>171</v>
      </c>
      <c r="AU390" s="151" t="s">
        <v>86</v>
      </c>
      <c r="AV390" s="12" t="s">
        <v>86</v>
      </c>
      <c r="AW390" s="12" t="s">
        <v>37</v>
      </c>
      <c r="AX390" s="12" t="s">
        <v>76</v>
      </c>
      <c r="AY390" s="151" t="s">
        <v>146</v>
      </c>
    </row>
    <row r="391" spans="2:51" s="12" customFormat="1" ht="12">
      <c r="B391" s="150"/>
      <c r="D391" s="144" t="s">
        <v>171</v>
      </c>
      <c r="E391" s="151" t="s">
        <v>3</v>
      </c>
      <c r="F391" s="152" t="s">
        <v>447</v>
      </c>
      <c r="H391" s="153">
        <v>4.383</v>
      </c>
      <c r="I391" s="154"/>
      <c r="L391" s="150"/>
      <c r="M391" s="155"/>
      <c r="T391" s="156"/>
      <c r="AT391" s="151" t="s">
        <v>171</v>
      </c>
      <c r="AU391" s="151" t="s">
        <v>86</v>
      </c>
      <c r="AV391" s="12" t="s">
        <v>86</v>
      </c>
      <c r="AW391" s="12" t="s">
        <v>37</v>
      </c>
      <c r="AX391" s="12" t="s">
        <v>76</v>
      </c>
      <c r="AY391" s="151" t="s">
        <v>146</v>
      </c>
    </row>
    <row r="392" spans="2:51" s="12" customFormat="1" ht="12">
      <c r="B392" s="150"/>
      <c r="D392" s="144" t="s">
        <v>171</v>
      </c>
      <c r="E392" s="151" t="s">
        <v>3</v>
      </c>
      <c r="F392" s="152" t="s">
        <v>448</v>
      </c>
      <c r="H392" s="153">
        <v>3.636</v>
      </c>
      <c r="I392" s="154"/>
      <c r="L392" s="150"/>
      <c r="M392" s="155"/>
      <c r="T392" s="156"/>
      <c r="AT392" s="151" t="s">
        <v>171</v>
      </c>
      <c r="AU392" s="151" t="s">
        <v>86</v>
      </c>
      <c r="AV392" s="12" t="s">
        <v>86</v>
      </c>
      <c r="AW392" s="12" t="s">
        <v>37</v>
      </c>
      <c r="AX392" s="12" t="s">
        <v>76</v>
      </c>
      <c r="AY392" s="151" t="s">
        <v>146</v>
      </c>
    </row>
    <row r="393" spans="2:51" s="12" customFormat="1" ht="12">
      <c r="B393" s="150"/>
      <c r="D393" s="144" t="s">
        <v>171</v>
      </c>
      <c r="E393" s="151" t="s">
        <v>3</v>
      </c>
      <c r="F393" s="152" t="s">
        <v>449</v>
      </c>
      <c r="H393" s="153">
        <v>2.444</v>
      </c>
      <c r="I393" s="154"/>
      <c r="L393" s="150"/>
      <c r="M393" s="155"/>
      <c r="T393" s="156"/>
      <c r="AT393" s="151" t="s">
        <v>171</v>
      </c>
      <c r="AU393" s="151" t="s">
        <v>86</v>
      </c>
      <c r="AV393" s="12" t="s">
        <v>86</v>
      </c>
      <c r="AW393" s="12" t="s">
        <v>37</v>
      </c>
      <c r="AX393" s="12" t="s">
        <v>76</v>
      </c>
      <c r="AY393" s="151" t="s">
        <v>146</v>
      </c>
    </row>
    <row r="394" spans="2:51" s="12" customFormat="1" ht="20.4">
      <c r="B394" s="150"/>
      <c r="D394" s="144" t="s">
        <v>171</v>
      </c>
      <c r="E394" s="151" t="s">
        <v>3</v>
      </c>
      <c r="F394" s="152" t="s">
        <v>468</v>
      </c>
      <c r="H394" s="153">
        <v>48.803</v>
      </c>
      <c r="I394" s="154"/>
      <c r="L394" s="150"/>
      <c r="M394" s="155"/>
      <c r="T394" s="156"/>
      <c r="AT394" s="151" t="s">
        <v>171</v>
      </c>
      <c r="AU394" s="151" t="s">
        <v>86</v>
      </c>
      <c r="AV394" s="12" t="s">
        <v>86</v>
      </c>
      <c r="AW394" s="12" t="s">
        <v>37</v>
      </c>
      <c r="AX394" s="12" t="s">
        <v>76</v>
      </c>
      <c r="AY394" s="151" t="s">
        <v>146</v>
      </c>
    </row>
    <row r="395" spans="2:51" s="12" customFormat="1" ht="30.6">
      <c r="B395" s="150"/>
      <c r="D395" s="144" t="s">
        <v>171</v>
      </c>
      <c r="E395" s="151" t="s">
        <v>3</v>
      </c>
      <c r="F395" s="152" t="s">
        <v>469</v>
      </c>
      <c r="H395" s="153">
        <v>65.157</v>
      </c>
      <c r="I395" s="154"/>
      <c r="L395" s="150"/>
      <c r="M395" s="155"/>
      <c r="T395" s="156"/>
      <c r="AT395" s="151" t="s">
        <v>171</v>
      </c>
      <c r="AU395" s="151" t="s">
        <v>86</v>
      </c>
      <c r="AV395" s="12" t="s">
        <v>86</v>
      </c>
      <c r="AW395" s="12" t="s">
        <v>37</v>
      </c>
      <c r="AX395" s="12" t="s">
        <v>76</v>
      </c>
      <c r="AY395" s="151" t="s">
        <v>146</v>
      </c>
    </row>
    <row r="396" spans="2:51" s="12" customFormat="1" ht="12">
      <c r="B396" s="150"/>
      <c r="D396" s="144" t="s">
        <v>171</v>
      </c>
      <c r="E396" s="151" t="s">
        <v>3</v>
      </c>
      <c r="F396" s="152" t="s">
        <v>470</v>
      </c>
      <c r="H396" s="153">
        <v>1.275</v>
      </c>
      <c r="I396" s="154"/>
      <c r="L396" s="150"/>
      <c r="M396" s="155"/>
      <c r="T396" s="156"/>
      <c r="AT396" s="151" t="s">
        <v>171</v>
      </c>
      <c r="AU396" s="151" t="s">
        <v>86</v>
      </c>
      <c r="AV396" s="12" t="s">
        <v>86</v>
      </c>
      <c r="AW396" s="12" t="s">
        <v>37</v>
      </c>
      <c r="AX396" s="12" t="s">
        <v>76</v>
      </c>
      <c r="AY396" s="151" t="s">
        <v>146</v>
      </c>
    </row>
    <row r="397" spans="2:51" s="12" customFormat="1" ht="12">
      <c r="B397" s="150"/>
      <c r="D397" s="144" t="s">
        <v>171</v>
      </c>
      <c r="E397" s="151" t="s">
        <v>3</v>
      </c>
      <c r="F397" s="152" t="s">
        <v>471</v>
      </c>
      <c r="H397" s="153">
        <v>9.45</v>
      </c>
      <c r="I397" s="154"/>
      <c r="L397" s="150"/>
      <c r="M397" s="155"/>
      <c r="T397" s="156"/>
      <c r="AT397" s="151" t="s">
        <v>171</v>
      </c>
      <c r="AU397" s="151" t="s">
        <v>86</v>
      </c>
      <c r="AV397" s="12" t="s">
        <v>86</v>
      </c>
      <c r="AW397" s="12" t="s">
        <v>37</v>
      </c>
      <c r="AX397" s="12" t="s">
        <v>76</v>
      </c>
      <c r="AY397" s="151" t="s">
        <v>146</v>
      </c>
    </row>
    <row r="398" spans="2:51" s="12" customFormat="1" ht="12">
      <c r="B398" s="150"/>
      <c r="D398" s="144" t="s">
        <v>171</v>
      </c>
      <c r="E398" s="151" t="s">
        <v>3</v>
      </c>
      <c r="F398" s="152" t="s">
        <v>472</v>
      </c>
      <c r="H398" s="153">
        <v>17.121</v>
      </c>
      <c r="I398" s="154"/>
      <c r="L398" s="150"/>
      <c r="M398" s="155"/>
      <c r="T398" s="156"/>
      <c r="AT398" s="151" t="s">
        <v>171</v>
      </c>
      <c r="AU398" s="151" t="s">
        <v>86</v>
      </c>
      <c r="AV398" s="12" t="s">
        <v>86</v>
      </c>
      <c r="AW398" s="12" t="s">
        <v>37</v>
      </c>
      <c r="AX398" s="12" t="s">
        <v>76</v>
      </c>
      <c r="AY398" s="151" t="s">
        <v>146</v>
      </c>
    </row>
    <row r="399" spans="2:51" s="12" customFormat="1" ht="20.4">
      <c r="B399" s="150"/>
      <c r="D399" s="144" t="s">
        <v>171</v>
      </c>
      <c r="E399" s="151" t="s">
        <v>3</v>
      </c>
      <c r="F399" s="152" t="s">
        <v>473</v>
      </c>
      <c r="H399" s="153">
        <v>31.094</v>
      </c>
      <c r="I399" s="154"/>
      <c r="L399" s="150"/>
      <c r="M399" s="155"/>
      <c r="T399" s="156"/>
      <c r="AT399" s="151" t="s">
        <v>171</v>
      </c>
      <c r="AU399" s="151" t="s">
        <v>86</v>
      </c>
      <c r="AV399" s="12" t="s">
        <v>86</v>
      </c>
      <c r="AW399" s="12" t="s">
        <v>37</v>
      </c>
      <c r="AX399" s="12" t="s">
        <v>76</v>
      </c>
      <c r="AY399" s="151" t="s">
        <v>146</v>
      </c>
    </row>
    <row r="400" spans="2:51" s="12" customFormat="1" ht="30.6">
      <c r="B400" s="150"/>
      <c r="D400" s="144" t="s">
        <v>171</v>
      </c>
      <c r="E400" s="151" t="s">
        <v>3</v>
      </c>
      <c r="F400" s="152" t="s">
        <v>474</v>
      </c>
      <c r="H400" s="153">
        <v>23.291</v>
      </c>
      <c r="I400" s="154"/>
      <c r="L400" s="150"/>
      <c r="M400" s="155"/>
      <c r="T400" s="156"/>
      <c r="AT400" s="151" t="s">
        <v>171</v>
      </c>
      <c r="AU400" s="151" t="s">
        <v>86</v>
      </c>
      <c r="AV400" s="12" t="s">
        <v>86</v>
      </c>
      <c r="AW400" s="12" t="s">
        <v>37</v>
      </c>
      <c r="AX400" s="12" t="s">
        <v>76</v>
      </c>
      <c r="AY400" s="151" t="s">
        <v>146</v>
      </c>
    </row>
    <row r="401" spans="2:51" s="12" customFormat="1" ht="12">
      <c r="B401" s="150"/>
      <c r="D401" s="144" t="s">
        <v>171</v>
      </c>
      <c r="E401" s="151" t="s">
        <v>3</v>
      </c>
      <c r="F401" s="152" t="s">
        <v>475</v>
      </c>
      <c r="H401" s="153">
        <v>5.382</v>
      </c>
      <c r="I401" s="154"/>
      <c r="L401" s="150"/>
      <c r="M401" s="155"/>
      <c r="T401" s="156"/>
      <c r="AT401" s="151" t="s">
        <v>171</v>
      </c>
      <c r="AU401" s="151" t="s">
        <v>86</v>
      </c>
      <c r="AV401" s="12" t="s">
        <v>86</v>
      </c>
      <c r="AW401" s="12" t="s">
        <v>37</v>
      </c>
      <c r="AX401" s="12" t="s">
        <v>76</v>
      </c>
      <c r="AY401" s="151" t="s">
        <v>146</v>
      </c>
    </row>
    <row r="402" spans="2:51" s="12" customFormat="1" ht="12">
      <c r="B402" s="150"/>
      <c r="D402" s="144" t="s">
        <v>171</v>
      </c>
      <c r="E402" s="151" t="s">
        <v>3</v>
      </c>
      <c r="F402" s="152" t="s">
        <v>476</v>
      </c>
      <c r="H402" s="153">
        <v>8.342</v>
      </c>
      <c r="I402" s="154"/>
      <c r="L402" s="150"/>
      <c r="M402" s="155"/>
      <c r="T402" s="156"/>
      <c r="AT402" s="151" t="s">
        <v>171</v>
      </c>
      <c r="AU402" s="151" t="s">
        <v>86</v>
      </c>
      <c r="AV402" s="12" t="s">
        <v>86</v>
      </c>
      <c r="AW402" s="12" t="s">
        <v>37</v>
      </c>
      <c r="AX402" s="12" t="s">
        <v>76</v>
      </c>
      <c r="AY402" s="151" t="s">
        <v>146</v>
      </c>
    </row>
    <row r="403" spans="2:51" s="12" customFormat="1" ht="20.4">
      <c r="B403" s="150"/>
      <c r="D403" s="144" t="s">
        <v>171</v>
      </c>
      <c r="E403" s="151" t="s">
        <v>3</v>
      </c>
      <c r="F403" s="152" t="s">
        <v>477</v>
      </c>
      <c r="H403" s="153">
        <v>20.881</v>
      </c>
      <c r="I403" s="154"/>
      <c r="L403" s="150"/>
      <c r="M403" s="155"/>
      <c r="T403" s="156"/>
      <c r="AT403" s="151" t="s">
        <v>171</v>
      </c>
      <c r="AU403" s="151" t="s">
        <v>86</v>
      </c>
      <c r="AV403" s="12" t="s">
        <v>86</v>
      </c>
      <c r="AW403" s="12" t="s">
        <v>37</v>
      </c>
      <c r="AX403" s="12" t="s">
        <v>76</v>
      </c>
      <c r="AY403" s="151" t="s">
        <v>146</v>
      </c>
    </row>
    <row r="404" spans="2:51" s="12" customFormat="1" ht="20.4">
      <c r="B404" s="150"/>
      <c r="D404" s="144" t="s">
        <v>171</v>
      </c>
      <c r="E404" s="151" t="s">
        <v>3</v>
      </c>
      <c r="F404" s="152" t="s">
        <v>478</v>
      </c>
      <c r="H404" s="153">
        <v>34.328</v>
      </c>
      <c r="I404" s="154"/>
      <c r="L404" s="150"/>
      <c r="M404" s="155"/>
      <c r="T404" s="156"/>
      <c r="AT404" s="151" t="s">
        <v>171</v>
      </c>
      <c r="AU404" s="151" t="s">
        <v>86</v>
      </c>
      <c r="AV404" s="12" t="s">
        <v>86</v>
      </c>
      <c r="AW404" s="12" t="s">
        <v>37</v>
      </c>
      <c r="AX404" s="12" t="s">
        <v>76</v>
      </c>
      <c r="AY404" s="151" t="s">
        <v>146</v>
      </c>
    </row>
    <row r="405" spans="2:51" s="12" customFormat="1" ht="20.4">
      <c r="B405" s="150"/>
      <c r="D405" s="144" t="s">
        <v>171</v>
      </c>
      <c r="E405" s="151" t="s">
        <v>3</v>
      </c>
      <c r="F405" s="152" t="s">
        <v>479</v>
      </c>
      <c r="H405" s="153">
        <v>39.991</v>
      </c>
      <c r="I405" s="154"/>
      <c r="L405" s="150"/>
      <c r="M405" s="155"/>
      <c r="T405" s="156"/>
      <c r="AT405" s="151" t="s">
        <v>171</v>
      </c>
      <c r="AU405" s="151" t="s">
        <v>86</v>
      </c>
      <c r="AV405" s="12" t="s">
        <v>86</v>
      </c>
      <c r="AW405" s="12" t="s">
        <v>37</v>
      </c>
      <c r="AX405" s="12" t="s">
        <v>76</v>
      </c>
      <c r="AY405" s="151" t="s">
        <v>146</v>
      </c>
    </row>
    <row r="406" spans="2:51" s="12" customFormat="1" ht="12">
      <c r="B406" s="150"/>
      <c r="D406" s="144" t="s">
        <v>171</v>
      </c>
      <c r="E406" s="151" t="s">
        <v>3</v>
      </c>
      <c r="F406" s="152" t="s">
        <v>480</v>
      </c>
      <c r="H406" s="153">
        <v>25.164</v>
      </c>
      <c r="I406" s="154"/>
      <c r="L406" s="150"/>
      <c r="M406" s="155"/>
      <c r="T406" s="156"/>
      <c r="AT406" s="151" t="s">
        <v>171</v>
      </c>
      <c r="AU406" s="151" t="s">
        <v>86</v>
      </c>
      <c r="AV406" s="12" t="s">
        <v>86</v>
      </c>
      <c r="AW406" s="12" t="s">
        <v>37</v>
      </c>
      <c r="AX406" s="12" t="s">
        <v>76</v>
      </c>
      <c r="AY406" s="151" t="s">
        <v>146</v>
      </c>
    </row>
    <row r="407" spans="2:51" s="12" customFormat="1" ht="20.4">
      <c r="B407" s="150"/>
      <c r="D407" s="144" t="s">
        <v>171</v>
      </c>
      <c r="E407" s="151" t="s">
        <v>3</v>
      </c>
      <c r="F407" s="152" t="s">
        <v>481</v>
      </c>
      <c r="H407" s="153">
        <v>104.61</v>
      </c>
      <c r="I407" s="154"/>
      <c r="L407" s="150"/>
      <c r="M407" s="155"/>
      <c r="T407" s="156"/>
      <c r="AT407" s="151" t="s">
        <v>171</v>
      </c>
      <c r="AU407" s="151" t="s">
        <v>86</v>
      </c>
      <c r="AV407" s="12" t="s">
        <v>86</v>
      </c>
      <c r="AW407" s="12" t="s">
        <v>37</v>
      </c>
      <c r="AX407" s="12" t="s">
        <v>76</v>
      </c>
      <c r="AY407" s="151" t="s">
        <v>146</v>
      </c>
    </row>
    <row r="408" spans="2:51" s="12" customFormat="1" ht="30.6">
      <c r="B408" s="150"/>
      <c r="D408" s="144" t="s">
        <v>171</v>
      </c>
      <c r="E408" s="151" t="s">
        <v>3</v>
      </c>
      <c r="F408" s="152" t="s">
        <v>482</v>
      </c>
      <c r="H408" s="153">
        <v>-21.795</v>
      </c>
      <c r="I408" s="154"/>
      <c r="L408" s="150"/>
      <c r="M408" s="155"/>
      <c r="T408" s="156"/>
      <c r="AT408" s="151" t="s">
        <v>171</v>
      </c>
      <c r="AU408" s="151" t="s">
        <v>86</v>
      </c>
      <c r="AV408" s="12" t="s">
        <v>86</v>
      </c>
      <c r="AW408" s="12" t="s">
        <v>37</v>
      </c>
      <c r="AX408" s="12" t="s">
        <v>76</v>
      </c>
      <c r="AY408" s="151" t="s">
        <v>146</v>
      </c>
    </row>
    <row r="409" spans="2:51" s="12" customFormat="1" ht="12">
      <c r="B409" s="150"/>
      <c r="D409" s="144" t="s">
        <v>171</v>
      </c>
      <c r="E409" s="151" t="s">
        <v>3</v>
      </c>
      <c r="F409" s="152" t="s">
        <v>483</v>
      </c>
      <c r="H409" s="153">
        <v>0.606</v>
      </c>
      <c r="I409" s="154"/>
      <c r="L409" s="150"/>
      <c r="M409" s="155"/>
      <c r="T409" s="156"/>
      <c r="AT409" s="151" t="s">
        <v>171</v>
      </c>
      <c r="AU409" s="151" t="s">
        <v>86</v>
      </c>
      <c r="AV409" s="12" t="s">
        <v>86</v>
      </c>
      <c r="AW409" s="12" t="s">
        <v>37</v>
      </c>
      <c r="AX409" s="12" t="s">
        <v>76</v>
      </c>
      <c r="AY409" s="151" t="s">
        <v>146</v>
      </c>
    </row>
    <row r="410" spans="2:51" s="12" customFormat="1" ht="12">
      <c r="B410" s="150"/>
      <c r="D410" s="144" t="s">
        <v>171</v>
      </c>
      <c r="E410" s="151" t="s">
        <v>3</v>
      </c>
      <c r="F410" s="152" t="s">
        <v>484</v>
      </c>
      <c r="H410" s="153">
        <v>5.702</v>
      </c>
      <c r="I410" s="154"/>
      <c r="L410" s="150"/>
      <c r="M410" s="155"/>
      <c r="T410" s="156"/>
      <c r="AT410" s="151" t="s">
        <v>171</v>
      </c>
      <c r="AU410" s="151" t="s">
        <v>86</v>
      </c>
      <c r="AV410" s="12" t="s">
        <v>86</v>
      </c>
      <c r="AW410" s="12" t="s">
        <v>37</v>
      </c>
      <c r="AX410" s="12" t="s">
        <v>76</v>
      </c>
      <c r="AY410" s="151" t="s">
        <v>146</v>
      </c>
    </row>
    <row r="411" spans="2:51" s="15" customFormat="1" ht="12">
      <c r="B411" s="181"/>
      <c r="D411" s="144" t="s">
        <v>171</v>
      </c>
      <c r="E411" s="182" t="s">
        <v>3</v>
      </c>
      <c r="F411" s="183" t="s">
        <v>271</v>
      </c>
      <c r="H411" s="184">
        <v>493.496</v>
      </c>
      <c r="I411" s="185"/>
      <c r="L411" s="181"/>
      <c r="M411" s="186"/>
      <c r="T411" s="187"/>
      <c r="AT411" s="182" t="s">
        <v>171</v>
      </c>
      <c r="AU411" s="182" t="s">
        <v>86</v>
      </c>
      <c r="AV411" s="15" t="s">
        <v>164</v>
      </c>
      <c r="AW411" s="15" t="s">
        <v>37</v>
      </c>
      <c r="AX411" s="15" t="s">
        <v>76</v>
      </c>
      <c r="AY411" s="182" t="s">
        <v>146</v>
      </c>
    </row>
    <row r="412" spans="2:51" s="14" customFormat="1" ht="12">
      <c r="B412" s="163"/>
      <c r="D412" s="144" t="s">
        <v>171</v>
      </c>
      <c r="E412" s="164" t="s">
        <v>3</v>
      </c>
      <c r="F412" s="165" t="s">
        <v>180</v>
      </c>
      <c r="H412" s="166">
        <v>789.916</v>
      </c>
      <c r="I412" s="167"/>
      <c r="L412" s="163"/>
      <c r="M412" s="168"/>
      <c r="T412" s="169"/>
      <c r="AT412" s="164" t="s">
        <v>171</v>
      </c>
      <c r="AU412" s="164" t="s">
        <v>86</v>
      </c>
      <c r="AV412" s="14" t="s">
        <v>153</v>
      </c>
      <c r="AW412" s="14" t="s">
        <v>37</v>
      </c>
      <c r="AX412" s="14" t="s">
        <v>84</v>
      </c>
      <c r="AY412" s="164" t="s">
        <v>146</v>
      </c>
    </row>
    <row r="413" spans="2:65" s="1" customFormat="1" ht="24.15" customHeight="1">
      <c r="B413" s="129"/>
      <c r="C413" s="130" t="s">
        <v>485</v>
      </c>
      <c r="D413" s="130" t="s">
        <v>148</v>
      </c>
      <c r="E413" s="132" t="s">
        <v>486</v>
      </c>
      <c r="F413" s="133" t="s">
        <v>487</v>
      </c>
      <c r="G413" s="134" t="s">
        <v>151</v>
      </c>
      <c r="H413" s="135">
        <v>725.05</v>
      </c>
      <c r="I413" s="136"/>
      <c r="J413" s="137">
        <f>ROUND(I413*H413,2)</f>
        <v>0</v>
      </c>
      <c r="K413" s="133" t="s">
        <v>152</v>
      </c>
      <c r="L413" s="34"/>
      <c r="M413" s="138" t="s">
        <v>3</v>
      </c>
      <c r="N413" s="139" t="s">
        <v>47</v>
      </c>
      <c r="P413" s="140">
        <f>O413*H413</f>
        <v>0</v>
      </c>
      <c r="Q413" s="140">
        <v>0.004384</v>
      </c>
      <c r="R413" s="140">
        <f>Q413*H413</f>
        <v>3.1786191999999995</v>
      </c>
      <c r="S413" s="140">
        <v>0</v>
      </c>
      <c r="T413" s="141">
        <f>S413*H413</f>
        <v>0</v>
      </c>
      <c r="AR413" s="142" t="s">
        <v>153</v>
      </c>
      <c r="AT413" s="142" t="s">
        <v>148</v>
      </c>
      <c r="AU413" s="142" t="s">
        <v>86</v>
      </c>
      <c r="AY413" s="18" t="s">
        <v>146</v>
      </c>
      <c r="BE413" s="143">
        <f>IF(N413="základní",J413,0)</f>
        <v>0</v>
      </c>
      <c r="BF413" s="143">
        <f>IF(N413="snížená",J413,0)</f>
        <v>0</v>
      </c>
      <c r="BG413" s="143">
        <f>IF(N413="zákl. přenesená",J413,0)</f>
        <v>0</v>
      </c>
      <c r="BH413" s="143">
        <f>IF(N413="sníž. přenesená",J413,0)</f>
        <v>0</v>
      </c>
      <c r="BI413" s="143">
        <f>IF(N413="nulová",J413,0)</f>
        <v>0</v>
      </c>
      <c r="BJ413" s="18" t="s">
        <v>84</v>
      </c>
      <c r="BK413" s="143">
        <f>ROUND(I413*H413,2)</f>
        <v>0</v>
      </c>
      <c r="BL413" s="18" t="s">
        <v>153</v>
      </c>
      <c r="BM413" s="142" t="s">
        <v>488</v>
      </c>
    </row>
    <row r="414" spans="2:47" s="1" customFormat="1" ht="19.2">
      <c r="B414" s="34"/>
      <c r="D414" s="144" t="s">
        <v>155</v>
      </c>
      <c r="F414" s="145" t="s">
        <v>489</v>
      </c>
      <c r="I414" s="146"/>
      <c r="L414" s="34"/>
      <c r="M414" s="147"/>
      <c r="T414" s="55"/>
      <c r="AT414" s="18" t="s">
        <v>155</v>
      </c>
      <c r="AU414" s="18" t="s">
        <v>86</v>
      </c>
    </row>
    <row r="415" spans="2:47" s="1" customFormat="1" ht="12">
      <c r="B415" s="34"/>
      <c r="D415" s="148" t="s">
        <v>157</v>
      </c>
      <c r="F415" s="149" t="s">
        <v>490</v>
      </c>
      <c r="I415" s="146"/>
      <c r="L415" s="34"/>
      <c r="M415" s="147"/>
      <c r="T415" s="55"/>
      <c r="AT415" s="18" t="s">
        <v>157</v>
      </c>
      <c r="AU415" s="18" t="s">
        <v>86</v>
      </c>
    </row>
    <row r="416" spans="2:51" s="13" customFormat="1" ht="12">
      <c r="B416" s="157"/>
      <c r="D416" s="144" t="s">
        <v>171</v>
      </c>
      <c r="E416" s="158" t="s">
        <v>3</v>
      </c>
      <c r="F416" s="159" t="s">
        <v>356</v>
      </c>
      <c r="H416" s="158" t="s">
        <v>3</v>
      </c>
      <c r="I416" s="160"/>
      <c r="L416" s="157"/>
      <c r="M416" s="161"/>
      <c r="T416" s="162"/>
      <c r="AT416" s="158" t="s">
        <v>171</v>
      </c>
      <c r="AU416" s="158" t="s">
        <v>86</v>
      </c>
      <c r="AV416" s="13" t="s">
        <v>84</v>
      </c>
      <c r="AW416" s="13" t="s">
        <v>37</v>
      </c>
      <c r="AX416" s="13" t="s">
        <v>76</v>
      </c>
      <c r="AY416" s="158" t="s">
        <v>146</v>
      </c>
    </row>
    <row r="417" spans="2:51" s="12" customFormat="1" ht="20.4">
      <c r="B417" s="150"/>
      <c r="D417" s="144" t="s">
        <v>171</v>
      </c>
      <c r="E417" s="151" t="s">
        <v>3</v>
      </c>
      <c r="F417" s="152" t="s">
        <v>458</v>
      </c>
      <c r="H417" s="153">
        <v>55.094</v>
      </c>
      <c r="I417" s="154"/>
      <c r="L417" s="150"/>
      <c r="M417" s="155"/>
      <c r="T417" s="156"/>
      <c r="AT417" s="151" t="s">
        <v>171</v>
      </c>
      <c r="AU417" s="151" t="s">
        <v>86</v>
      </c>
      <c r="AV417" s="12" t="s">
        <v>86</v>
      </c>
      <c r="AW417" s="12" t="s">
        <v>37</v>
      </c>
      <c r="AX417" s="12" t="s">
        <v>76</v>
      </c>
      <c r="AY417" s="151" t="s">
        <v>146</v>
      </c>
    </row>
    <row r="418" spans="2:51" s="12" customFormat="1" ht="12">
      <c r="B418" s="150"/>
      <c r="D418" s="144" t="s">
        <v>171</v>
      </c>
      <c r="E418" s="151" t="s">
        <v>3</v>
      </c>
      <c r="F418" s="152" t="s">
        <v>459</v>
      </c>
      <c r="H418" s="153">
        <v>1.275</v>
      </c>
      <c r="I418" s="154"/>
      <c r="L418" s="150"/>
      <c r="M418" s="155"/>
      <c r="T418" s="156"/>
      <c r="AT418" s="151" t="s">
        <v>171</v>
      </c>
      <c r="AU418" s="151" t="s">
        <v>86</v>
      </c>
      <c r="AV418" s="12" t="s">
        <v>86</v>
      </c>
      <c r="AW418" s="12" t="s">
        <v>37</v>
      </c>
      <c r="AX418" s="12" t="s">
        <v>76</v>
      </c>
      <c r="AY418" s="151" t="s">
        <v>146</v>
      </c>
    </row>
    <row r="419" spans="2:51" s="12" customFormat="1" ht="12">
      <c r="B419" s="150"/>
      <c r="D419" s="144" t="s">
        <v>171</v>
      </c>
      <c r="E419" s="151" t="s">
        <v>3</v>
      </c>
      <c r="F419" s="152" t="s">
        <v>460</v>
      </c>
      <c r="H419" s="153">
        <v>4.63</v>
      </c>
      <c r="I419" s="154"/>
      <c r="L419" s="150"/>
      <c r="M419" s="155"/>
      <c r="T419" s="156"/>
      <c r="AT419" s="151" t="s">
        <v>171</v>
      </c>
      <c r="AU419" s="151" t="s">
        <v>86</v>
      </c>
      <c r="AV419" s="12" t="s">
        <v>86</v>
      </c>
      <c r="AW419" s="12" t="s">
        <v>37</v>
      </c>
      <c r="AX419" s="12" t="s">
        <v>76</v>
      </c>
      <c r="AY419" s="151" t="s">
        <v>146</v>
      </c>
    </row>
    <row r="420" spans="2:51" s="12" customFormat="1" ht="12">
      <c r="B420" s="150"/>
      <c r="D420" s="144" t="s">
        <v>171</v>
      </c>
      <c r="E420" s="151" t="s">
        <v>3</v>
      </c>
      <c r="F420" s="152" t="s">
        <v>461</v>
      </c>
      <c r="H420" s="153">
        <v>15.184</v>
      </c>
      <c r="I420" s="154"/>
      <c r="L420" s="150"/>
      <c r="M420" s="155"/>
      <c r="T420" s="156"/>
      <c r="AT420" s="151" t="s">
        <v>171</v>
      </c>
      <c r="AU420" s="151" t="s">
        <v>86</v>
      </c>
      <c r="AV420" s="12" t="s">
        <v>86</v>
      </c>
      <c r="AW420" s="12" t="s">
        <v>37</v>
      </c>
      <c r="AX420" s="12" t="s">
        <v>76</v>
      </c>
      <c r="AY420" s="151" t="s">
        <v>146</v>
      </c>
    </row>
    <row r="421" spans="2:51" s="12" customFormat="1" ht="12">
      <c r="B421" s="150"/>
      <c r="D421" s="144" t="s">
        <v>171</v>
      </c>
      <c r="E421" s="151" t="s">
        <v>3</v>
      </c>
      <c r="F421" s="152" t="s">
        <v>462</v>
      </c>
      <c r="H421" s="153">
        <v>-1.045</v>
      </c>
      <c r="I421" s="154"/>
      <c r="L421" s="150"/>
      <c r="M421" s="155"/>
      <c r="T421" s="156"/>
      <c r="AT421" s="151" t="s">
        <v>171</v>
      </c>
      <c r="AU421" s="151" t="s">
        <v>86</v>
      </c>
      <c r="AV421" s="12" t="s">
        <v>86</v>
      </c>
      <c r="AW421" s="12" t="s">
        <v>37</v>
      </c>
      <c r="AX421" s="12" t="s">
        <v>76</v>
      </c>
      <c r="AY421" s="151" t="s">
        <v>146</v>
      </c>
    </row>
    <row r="422" spans="2:51" s="12" customFormat="1" ht="20.4">
      <c r="B422" s="150"/>
      <c r="D422" s="144" t="s">
        <v>171</v>
      </c>
      <c r="E422" s="151" t="s">
        <v>3</v>
      </c>
      <c r="F422" s="152" t="s">
        <v>463</v>
      </c>
      <c r="H422" s="153">
        <v>274.154</v>
      </c>
      <c r="I422" s="154"/>
      <c r="L422" s="150"/>
      <c r="M422" s="155"/>
      <c r="T422" s="156"/>
      <c r="AT422" s="151" t="s">
        <v>171</v>
      </c>
      <c r="AU422" s="151" t="s">
        <v>86</v>
      </c>
      <c r="AV422" s="12" t="s">
        <v>86</v>
      </c>
      <c r="AW422" s="12" t="s">
        <v>37</v>
      </c>
      <c r="AX422" s="12" t="s">
        <v>76</v>
      </c>
      <c r="AY422" s="151" t="s">
        <v>146</v>
      </c>
    </row>
    <row r="423" spans="2:51" s="12" customFormat="1" ht="30.6">
      <c r="B423" s="150"/>
      <c r="D423" s="144" t="s">
        <v>171</v>
      </c>
      <c r="E423" s="151" t="s">
        <v>3</v>
      </c>
      <c r="F423" s="152" t="s">
        <v>464</v>
      </c>
      <c r="H423" s="153">
        <v>-52.464</v>
      </c>
      <c r="I423" s="154"/>
      <c r="L423" s="150"/>
      <c r="M423" s="155"/>
      <c r="T423" s="156"/>
      <c r="AT423" s="151" t="s">
        <v>171</v>
      </c>
      <c r="AU423" s="151" t="s">
        <v>86</v>
      </c>
      <c r="AV423" s="12" t="s">
        <v>86</v>
      </c>
      <c r="AW423" s="12" t="s">
        <v>37</v>
      </c>
      <c r="AX423" s="12" t="s">
        <v>76</v>
      </c>
      <c r="AY423" s="151" t="s">
        <v>146</v>
      </c>
    </row>
    <row r="424" spans="2:51" s="12" customFormat="1" ht="12">
      <c r="B424" s="150"/>
      <c r="D424" s="144" t="s">
        <v>171</v>
      </c>
      <c r="E424" s="151" t="s">
        <v>3</v>
      </c>
      <c r="F424" s="152" t="s">
        <v>465</v>
      </c>
      <c r="H424" s="153">
        <v>10.362</v>
      </c>
      <c r="I424" s="154"/>
      <c r="L424" s="150"/>
      <c r="M424" s="155"/>
      <c r="T424" s="156"/>
      <c r="AT424" s="151" t="s">
        <v>171</v>
      </c>
      <c r="AU424" s="151" t="s">
        <v>86</v>
      </c>
      <c r="AV424" s="12" t="s">
        <v>86</v>
      </c>
      <c r="AW424" s="12" t="s">
        <v>37</v>
      </c>
      <c r="AX424" s="12" t="s">
        <v>76</v>
      </c>
      <c r="AY424" s="151" t="s">
        <v>146</v>
      </c>
    </row>
    <row r="425" spans="2:51" s="12" customFormat="1" ht="12">
      <c r="B425" s="150"/>
      <c r="D425" s="144" t="s">
        <v>171</v>
      </c>
      <c r="E425" s="151" t="s">
        <v>3</v>
      </c>
      <c r="F425" s="152" t="s">
        <v>466</v>
      </c>
      <c r="H425" s="153">
        <v>1.86</v>
      </c>
      <c r="I425" s="154"/>
      <c r="L425" s="150"/>
      <c r="M425" s="155"/>
      <c r="T425" s="156"/>
      <c r="AT425" s="151" t="s">
        <v>171</v>
      </c>
      <c r="AU425" s="151" t="s">
        <v>86</v>
      </c>
      <c r="AV425" s="12" t="s">
        <v>86</v>
      </c>
      <c r="AW425" s="12" t="s">
        <v>37</v>
      </c>
      <c r="AX425" s="12" t="s">
        <v>76</v>
      </c>
      <c r="AY425" s="151" t="s">
        <v>146</v>
      </c>
    </row>
    <row r="426" spans="2:51" s="12" customFormat="1" ht="30.6">
      <c r="B426" s="150"/>
      <c r="D426" s="144" t="s">
        <v>171</v>
      </c>
      <c r="E426" s="151" t="s">
        <v>3</v>
      </c>
      <c r="F426" s="152" t="s">
        <v>467</v>
      </c>
      <c r="H426" s="153">
        <v>-19.798</v>
      </c>
      <c r="I426" s="154"/>
      <c r="L426" s="150"/>
      <c r="M426" s="155"/>
      <c r="T426" s="156"/>
      <c r="AT426" s="151" t="s">
        <v>171</v>
      </c>
      <c r="AU426" s="151" t="s">
        <v>86</v>
      </c>
      <c r="AV426" s="12" t="s">
        <v>86</v>
      </c>
      <c r="AW426" s="12" t="s">
        <v>37</v>
      </c>
      <c r="AX426" s="12" t="s">
        <v>76</v>
      </c>
      <c r="AY426" s="151" t="s">
        <v>146</v>
      </c>
    </row>
    <row r="427" spans="2:51" s="12" customFormat="1" ht="12">
      <c r="B427" s="150"/>
      <c r="D427" s="144" t="s">
        <v>171</v>
      </c>
      <c r="E427" s="151" t="s">
        <v>3</v>
      </c>
      <c r="F427" s="152" t="s">
        <v>491</v>
      </c>
      <c r="H427" s="153">
        <v>3.84</v>
      </c>
      <c r="I427" s="154"/>
      <c r="L427" s="150"/>
      <c r="M427" s="155"/>
      <c r="T427" s="156"/>
      <c r="AT427" s="151" t="s">
        <v>171</v>
      </c>
      <c r="AU427" s="151" t="s">
        <v>86</v>
      </c>
      <c r="AV427" s="12" t="s">
        <v>86</v>
      </c>
      <c r="AW427" s="12" t="s">
        <v>37</v>
      </c>
      <c r="AX427" s="12" t="s">
        <v>76</v>
      </c>
      <c r="AY427" s="151" t="s">
        <v>146</v>
      </c>
    </row>
    <row r="428" spans="2:51" s="15" customFormat="1" ht="12">
      <c r="B428" s="181"/>
      <c r="D428" s="144" t="s">
        <v>171</v>
      </c>
      <c r="E428" s="182" t="s">
        <v>3</v>
      </c>
      <c r="F428" s="183" t="s">
        <v>271</v>
      </c>
      <c r="H428" s="184">
        <v>293.092</v>
      </c>
      <c r="I428" s="185"/>
      <c r="L428" s="181"/>
      <c r="M428" s="186"/>
      <c r="T428" s="187"/>
      <c r="AT428" s="182" t="s">
        <v>171</v>
      </c>
      <c r="AU428" s="182" t="s">
        <v>86</v>
      </c>
      <c r="AV428" s="15" t="s">
        <v>164</v>
      </c>
      <c r="AW428" s="15" t="s">
        <v>37</v>
      </c>
      <c r="AX428" s="15" t="s">
        <v>76</v>
      </c>
      <c r="AY428" s="182" t="s">
        <v>146</v>
      </c>
    </row>
    <row r="429" spans="2:51" s="13" customFormat="1" ht="12">
      <c r="B429" s="157"/>
      <c r="D429" s="144" t="s">
        <v>171</v>
      </c>
      <c r="E429" s="158" t="s">
        <v>3</v>
      </c>
      <c r="F429" s="159" t="s">
        <v>358</v>
      </c>
      <c r="H429" s="158" t="s">
        <v>3</v>
      </c>
      <c r="I429" s="160"/>
      <c r="L429" s="157"/>
      <c r="M429" s="161"/>
      <c r="T429" s="162"/>
      <c r="AT429" s="158" t="s">
        <v>171</v>
      </c>
      <c r="AU429" s="158" t="s">
        <v>86</v>
      </c>
      <c r="AV429" s="13" t="s">
        <v>84</v>
      </c>
      <c r="AW429" s="13" t="s">
        <v>37</v>
      </c>
      <c r="AX429" s="13" t="s">
        <v>76</v>
      </c>
      <c r="AY429" s="158" t="s">
        <v>146</v>
      </c>
    </row>
    <row r="430" spans="2:51" s="12" customFormat="1" ht="12">
      <c r="B430" s="150"/>
      <c r="D430" s="144" t="s">
        <v>171</v>
      </c>
      <c r="E430" s="151" t="s">
        <v>3</v>
      </c>
      <c r="F430" s="152" t="s">
        <v>492</v>
      </c>
      <c r="H430" s="153">
        <v>5.26</v>
      </c>
      <c r="I430" s="154"/>
      <c r="L430" s="150"/>
      <c r="M430" s="155"/>
      <c r="T430" s="156"/>
      <c r="AT430" s="151" t="s">
        <v>171</v>
      </c>
      <c r="AU430" s="151" t="s">
        <v>86</v>
      </c>
      <c r="AV430" s="12" t="s">
        <v>86</v>
      </c>
      <c r="AW430" s="12" t="s">
        <v>37</v>
      </c>
      <c r="AX430" s="12" t="s">
        <v>76</v>
      </c>
      <c r="AY430" s="151" t="s">
        <v>146</v>
      </c>
    </row>
    <row r="431" spans="2:51" s="12" customFormat="1" ht="12">
      <c r="B431" s="150"/>
      <c r="D431" s="144" t="s">
        <v>171</v>
      </c>
      <c r="E431" s="151" t="s">
        <v>3</v>
      </c>
      <c r="F431" s="152" t="s">
        <v>493</v>
      </c>
      <c r="H431" s="153">
        <v>4.363</v>
      </c>
      <c r="I431" s="154"/>
      <c r="L431" s="150"/>
      <c r="M431" s="155"/>
      <c r="T431" s="156"/>
      <c r="AT431" s="151" t="s">
        <v>171</v>
      </c>
      <c r="AU431" s="151" t="s">
        <v>86</v>
      </c>
      <c r="AV431" s="12" t="s">
        <v>86</v>
      </c>
      <c r="AW431" s="12" t="s">
        <v>37</v>
      </c>
      <c r="AX431" s="12" t="s">
        <v>76</v>
      </c>
      <c r="AY431" s="151" t="s">
        <v>146</v>
      </c>
    </row>
    <row r="432" spans="2:51" s="12" customFormat="1" ht="12">
      <c r="B432" s="150"/>
      <c r="D432" s="144" t="s">
        <v>171</v>
      </c>
      <c r="E432" s="151" t="s">
        <v>3</v>
      </c>
      <c r="F432" s="152" t="s">
        <v>494</v>
      </c>
      <c r="H432" s="153">
        <v>2.933</v>
      </c>
      <c r="I432" s="154"/>
      <c r="L432" s="150"/>
      <c r="M432" s="155"/>
      <c r="T432" s="156"/>
      <c r="AT432" s="151" t="s">
        <v>171</v>
      </c>
      <c r="AU432" s="151" t="s">
        <v>86</v>
      </c>
      <c r="AV432" s="12" t="s">
        <v>86</v>
      </c>
      <c r="AW432" s="12" t="s">
        <v>37</v>
      </c>
      <c r="AX432" s="12" t="s">
        <v>76</v>
      </c>
      <c r="AY432" s="151" t="s">
        <v>146</v>
      </c>
    </row>
    <row r="433" spans="2:51" s="12" customFormat="1" ht="20.4">
      <c r="B433" s="150"/>
      <c r="D433" s="144" t="s">
        <v>171</v>
      </c>
      <c r="E433" s="151" t="s">
        <v>3</v>
      </c>
      <c r="F433" s="152" t="s">
        <v>468</v>
      </c>
      <c r="H433" s="153">
        <v>48.803</v>
      </c>
      <c r="I433" s="154"/>
      <c r="L433" s="150"/>
      <c r="M433" s="155"/>
      <c r="T433" s="156"/>
      <c r="AT433" s="151" t="s">
        <v>171</v>
      </c>
      <c r="AU433" s="151" t="s">
        <v>86</v>
      </c>
      <c r="AV433" s="12" t="s">
        <v>86</v>
      </c>
      <c r="AW433" s="12" t="s">
        <v>37</v>
      </c>
      <c r="AX433" s="12" t="s">
        <v>76</v>
      </c>
      <c r="AY433" s="151" t="s">
        <v>146</v>
      </c>
    </row>
    <row r="434" spans="2:51" s="12" customFormat="1" ht="30.6">
      <c r="B434" s="150"/>
      <c r="D434" s="144" t="s">
        <v>171</v>
      </c>
      <c r="E434" s="151" t="s">
        <v>3</v>
      </c>
      <c r="F434" s="152" t="s">
        <v>469</v>
      </c>
      <c r="H434" s="153">
        <v>65.157</v>
      </c>
      <c r="I434" s="154"/>
      <c r="L434" s="150"/>
      <c r="M434" s="155"/>
      <c r="T434" s="156"/>
      <c r="AT434" s="151" t="s">
        <v>171</v>
      </c>
      <c r="AU434" s="151" t="s">
        <v>86</v>
      </c>
      <c r="AV434" s="12" t="s">
        <v>86</v>
      </c>
      <c r="AW434" s="12" t="s">
        <v>37</v>
      </c>
      <c r="AX434" s="12" t="s">
        <v>76</v>
      </c>
      <c r="AY434" s="151" t="s">
        <v>146</v>
      </c>
    </row>
    <row r="435" spans="2:51" s="12" customFormat="1" ht="12">
      <c r="B435" s="150"/>
      <c r="D435" s="144" t="s">
        <v>171</v>
      </c>
      <c r="E435" s="151" t="s">
        <v>3</v>
      </c>
      <c r="F435" s="152" t="s">
        <v>470</v>
      </c>
      <c r="H435" s="153">
        <v>1.275</v>
      </c>
      <c r="I435" s="154"/>
      <c r="L435" s="150"/>
      <c r="M435" s="155"/>
      <c r="T435" s="156"/>
      <c r="AT435" s="151" t="s">
        <v>171</v>
      </c>
      <c r="AU435" s="151" t="s">
        <v>86</v>
      </c>
      <c r="AV435" s="12" t="s">
        <v>86</v>
      </c>
      <c r="AW435" s="12" t="s">
        <v>37</v>
      </c>
      <c r="AX435" s="12" t="s">
        <v>76</v>
      </c>
      <c r="AY435" s="151" t="s">
        <v>146</v>
      </c>
    </row>
    <row r="436" spans="2:51" s="12" customFormat="1" ht="12">
      <c r="B436" s="150"/>
      <c r="D436" s="144" t="s">
        <v>171</v>
      </c>
      <c r="E436" s="151" t="s">
        <v>3</v>
      </c>
      <c r="F436" s="152" t="s">
        <v>471</v>
      </c>
      <c r="H436" s="153">
        <v>9.45</v>
      </c>
      <c r="I436" s="154"/>
      <c r="L436" s="150"/>
      <c r="M436" s="155"/>
      <c r="T436" s="156"/>
      <c r="AT436" s="151" t="s">
        <v>171</v>
      </c>
      <c r="AU436" s="151" t="s">
        <v>86</v>
      </c>
      <c r="AV436" s="12" t="s">
        <v>86</v>
      </c>
      <c r="AW436" s="12" t="s">
        <v>37</v>
      </c>
      <c r="AX436" s="12" t="s">
        <v>76</v>
      </c>
      <c r="AY436" s="151" t="s">
        <v>146</v>
      </c>
    </row>
    <row r="437" spans="2:51" s="12" customFormat="1" ht="12">
      <c r="B437" s="150"/>
      <c r="D437" s="144" t="s">
        <v>171</v>
      </c>
      <c r="E437" s="151" t="s">
        <v>3</v>
      </c>
      <c r="F437" s="152" t="s">
        <v>472</v>
      </c>
      <c r="H437" s="153">
        <v>17.121</v>
      </c>
      <c r="I437" s="154"/>
      <c r="L437" s="150"/>
      <c r="M437" s="155"/>
      <c r="T437" s="156"/>
      <c r="AT437" s="151" t="s">
        <v>171</v>
      </c>
      <c r="AU437" s="151" t="s">
        <v>86</v>
      </c>
      <c r="AV437" s="12" t="s">
        <v>86</v>
      </c>
      <c r="AW437" s="12" t="s">
        <v>37</v>
      </c>
      <c r="AX437" s="12" t="s">
        <v>76</v>
      </c>
      <c r="AY437" s="151" t="s">
        <v>146</v>
      </c>
    </row>
    <row r="438" spans="2:51" s="12" customFormat="1" ht="20.4">
      <c r="B438" s="150"/>
      <c r="D438" s="144" t="s">
        <v>171</v>
      </c>
      <c r="E438" s="151" t="s">
        <v>3</v>
      </c>
      <c r="F438" s="152" t="s">
        <v>473</v>
      </c>
      <c r="H438" s="153">
        <v>31.094</v>
      </c>
      <c r="I438" s="154"/>
      <c r="L438" s="150"/>
      <c r="M438" s="155"/>
      <c r="T438" s="156"/>
      <c r="AT438" s="151" t="s">
        <v>171</v>
      </c>
      <c r="AU438" s="151" t="s">
        <v>86</v>
      </c>
      <c r="AV438" s="12" t="s">
        <v>86</v>
      </c>
      <c r="AW438" s="12" t="s">
        <v>37</v>
      </c>
      <c r="AX438" s="12" t="s">
        <v>76</v>
      </c>
      <c r="AY438" s="151" t="s">
        <v>146</v>
      </c>
    </row>
    <row r="439" spans="2:51" s="12" customFormat="1" ht="30.6">
      <c r="B439" s="150"/>
      <c r="D439" s="144" t="s">
        <v>171</v>
      </c>
      <c r="E439" s="151" t="s">
        <v>3</v>
      </c>
      <c r="F439" s="152" t="s">
        <v>474</v>
      </c>
      <c r="H439" s="153">
        <v>23.291</v>
      </c>
      <c r="I439" s="154"/>
      <c r="L439" s="150"/>
      <c r="M439" s="155"/>
      <c r="T439" s="156"/>
      <c r="AT439" s="151" t="s">
        <v>171</v>
      </c>
      <c r="AU439" s="151" t="s">
        <v>86</v>
      </c>
      <c r="AV439" s="12" t="s">
        <v>86</v>
      </c>
      <c r="AW439" s="12" t="s">
        <v>37</v>
      </c>
      <c r="AX439" s="12" t="s">
        <v>76</v>
      </c>
      <c r="AY439" s="151" t="s">
        <v>146</v>
      </c>
    </row>
    <row r="440" spans="2:51" s="12" customFormat="1" ht="12">
      <c r="B440" s="150"/>
      <c r="D440" s="144" t="s">
        <v>171</v>
      </c>
      <c r="E440" s="151" t="s">
        <v>3</v>
      </c>
      <c r="F440" s="152" t="s">
        <v>475</v>
      </c>
      <c r="H440" s="153">
        <v>5.382</v>
      </c>
      <c r="I440" s="154"/>
      <c r="L440" s="150"/>
      <c r="M440" s="155"/>
      <c r="T440" s="156"/>
      <c r="AT440" s="151" t="s">
        <v>171</v>
      </c>
      <c r="AU440" s="151" t="s">
        <v>86</v>
      </c>
      <c r="AV440" s="12" t="s">
        <v>86</v>
      </c>
      <c r="AW440" s="12" t="s">
        <v>37</v>
      </c>
      <c r="AX440" s="12" t="s">
        <v>76</v>
      </c>
      <c r="AY440" s="151" t="s">
        <v>146</v>
      </c>
    </row>
    <row r="441" spans="2:51" s="12" customFormat="1" ht="12">
      <c r="B441" s="150"/>
      <c r="D441" s="144" t="s">
        <v>171</v>
      </c>
      <c r="E441" s="151" t="s">
        <v>3</v>
      </c>
      <c r="F441" s="152" t="s">
        <v>476</v>
      </c>
      <c r="H441" s="153">
        <v>8.342</v>
      </c>
      <c r="I441" s="154"/>
      <c r="L441" s="150"/>
      <c r="M441" s="155"/>
      <c r="T441" s="156"/>
      <c r="AT441" s="151" t="s">
        <v>171</v>
      </c>
      <c r="AU441" s="151" t="s">
        <v>86</v>
      </c>
      <c r="AV441" s="12" t="s">
        <v>86</v>
      </c>
      <c r="AW441" s="12" t="s">
        <v>37</v>
      </c>
      <c r="AX441" s="12" t="s">
        <v>76</v>
      </c>
      <c r="AY441" s="151" t="s">
        <v>146</v>
      </c>
    </row>
    <row r="442" spans="2:51" s="12" customFormat="1" ht="20.4">
      <c r="B442" s="150"/>
      <c r="D442" s="144" t="s">
        <v>171</v>
      </c>
      <c r="E442" s="151" t="s">
        <v>3</v>
      </c>
      <c r="F442" s="152" t="s">
        <v>477</v>
      </c>
      <c r="H442" s="153">
        <v>20.881</v>
      </c>
      <c r="I442" s="154"/>
      <c r="L442" s="150"/>
      <c r="M442" s="155"/>
      <c r="T442" s="156"/>
      <c r="AT442" s="151" t="s">
        <v>171</v>
      </c>
      <c r="AU442" s="151" t="s">
        <v>86</v>
      </c>
      <c r="AV442" s="12" t="s">
        <v>86</v>
      </c>
      <c r="AW442" s="12" t="s">
        <v>37</v>
      </c>
      <c r="AX442" s="12" t="s">
        <v>76</v>
      </c>
      <c r="AY442" s="151" t="s">
        <v>146</v>
      </c>
    </row>
    <row r="443" spans="2:51" s="12" customFormat="1" ht="20.4">
      <c r="B443" s="150"/>
      <c r="D443" s="144" t="s">
        <v>171</v>
      </c>
      <c r="E443" s="151" t="s">
        <v>3</v>
      </c>
      <c r="F443" s="152" t="s">
        <v>478</v>
      </c>
      <c r="H443" s="153">
        <v>34.328</v>
      </c>
      <c r="I443" s="154"/>
      <c r="L443" s="150"/>
      <c r="M443" s="155"/>
      <c r="T443" s="156"/>
      <c r="AT443" s="151" t="s">
        <v>171</v>
      </c>
      <c r="AU443" s="151" t="s">
        <v>86</v>
      </c>
      <c r="AV443" s="12" t="s">
        <v>86</v>
      </c>
      <c r="AW443" s="12" t="s">
        <v>37</v>
      </c>
      <c r="AX443" s="12" t="s">
        <v>76</v>
      </c>
      <c r="AY443" s="151" t="s">
        <v>146</v>
      </c>
    </row>
    <row r="444" spans="2:51" s="12" customFormat="1" ht="20.4">
      <c r="B444" s="150"/>
      <c r="D444" s="144" t="s">
        <v>171</v>
      </c>
      <c r="E444" s="151" t="s">
        <v>3</v>
      </c>
      <c r="F444" s="152" t="s">
        <v>479</v>
      </c>
      <c r="H444" s="153">
        <v>39.991</v>
      </c>
      <c r="I444" s="154"/>
      <c r="L444" s="150"/>
      <c r="M444" s="155"/>
      <c r="T444" s="156"/>
      <c r="AT444" s="151" t="s">
        <v>171</v>
      </c>
      <c r="AU444" s="151" t="s">
        <v>86</v>
      </c>
      <c r="AV444" s="12" t="s">
        <v>86</v>
      </c>
      <c r="AW444" s="12" t="s">
        <v>37</v>
      </c>
      <c r="AX444" s="12" t="s">
        <v>76</v>
      </c>
      <c r="AY444" s="151" t="s">
        <v>146</v>
      </c>
    </row>
    <row r="445" spans="2:51" s="12" customFormat="1" ht="12">
      <c r="B445" s="150"/>
      <c r="D445" s="144" t="s">
        <v>171</v>
      </c>
      <c r="E445" s="151" t="s">
        <v>3</v>
      </c>
      <c r="F445" s="152" t="s">
        <v>480</v>
      </c>
      <c r="H445" s="153">
        <v>25.164</v>
      </c>
      <c r="I445" s="154"/>
      <c r="L445" s="150"/>
      <c r="M445" s="155"/>
      <c r="T445" s="156"/>
      <c r="AT445" s="151" t="s">
        <v>171</v>
      </c>
      <c r="AU445" s="151" t="s">
        <v>86</v>
      </c>
      <c r="AV445" s="12" t="s">
        <v>86</v>
      </c>
      <c r="AW445" s="12" t="s">
        <v>37</v>
      </c>
      <c r="AX445" s="12" t="s">
        <v>76</v>
      </c>
      <c r="AY445" s="151" t="s">
        <v>146</v>
      </c>
    </row>
    <row r="446" spans="2:51" s="12" customFormat="1" ht="20.4">
      <c r="B446" s="150"/>
      <c r="D446" s="144" t="s">
        <v>171</v>
      </c>
      <c r="E446" s="151" t="s">
        <v>3</v>
      </c>
      <c r="F446" s="152" t="s">
        <v>481</v>
      </c>
      <c r="H446" s="153">
        <v>104.61</v>
      </c>
      <c r="I446" s="154"/>
      <c r="L446" s="150"/>
      <c r="M446" s="155"/>
      <c r="T446" s="156"/>
      <c r="AT446" s="151" t="s">
        <v>171</v>
      </c>
      <c r="AU446" s="151" t="s">
        <v>86</v>
      </c>
      <c r="AV446" s="12" t="s">
        <v>86</v>
      </c>
      <c r="AW446" s="12" t="s">
        <v>37</v>
      </c>
      <c r="AX446" s="12" t="s">
        <v>76</v>
      </c>
      <c r="AY446" s="151" t="s">
        <v>146</v>
      </c>
    </row>
    <row r="447" spans="2:51" s="12" customFormat="1" ht="30.6">
      <c r="B447" s="150"/>
      <c r="D447" s="144" t="s">
        <v>171</v>
      </c>
      <c r="E447" s="151" t="s">
        <v>3</v>
      </c>
      <c r="F447" s="152" t="s">
        <v>482</v>
      </c>
      <c r="H447" s="153">
        <v>-21.795</v>
      </c>
      <c r="I447" s="154"/>
      <c r="L447" s="150"/>
      <c r="M447" s="155"/>
      <c r="T447" s="156"/>
      <c r="AT447" s="151" t="s">
        <v>171</v>
      </c>
      <c r="AU447" s="151" t="s">
        <v>86</v>
      </c>
      <c r="AV447" s="12" t="s">
        <v>86</v>
      </c>
      <c r="AW447" s="12" t="s">
        <v>37</v>
      </c>
      <c r="AX447" s="12" t="s">
        <v>76</v>
      </c>
      <c r="AY447" s="151" t="s">
        <v>146</v>
      </c>
    </row>
    <row r="448" spans="2:51" s="12" customFormat="1" ht="12">
      <c r="B448" s="150"/>
      <c r="D448" s="144" t="s">
        <v>171</v>
      </c>
      <c r="E448" s="151" t="s">
        <v>3</v>
      </c>
      <c r="F448" s="152" t="s">
        <v>483</v>
      </c>
      <c r="H448" s="153">
        <v>0.606</v>
      </c>
      <c r="I448" s="154"/>
      <c r="L448" s="150"/>
      <c r="M448" s="155"/>
      <c r="T448" s="156"/>
      <c r="AT448" s="151" t="s">
        <v>171</v>
      </c>
      <c r="AU448" s="151" t="s">
        <v>86</v>
      </c>
      <c r="AV448" s="12" t="s">
        <v>86</v>
      </c>
      <c r="AW448" s="12" t="s">
        <v>37</v>
      </c>
      <c r="AX448" s="12" t="s">
        <v>76</v>
      </c>
      <c r="AY448" s="151" t="s">
        <v>146</v>
      </c>
    </row>
    <row r="449" spans="2:51" s="12" customFormat="1" ht="12">
      <c r="B449" s="150"/>
      <c r="D449" s="144" t="s">
        <v>171</v>
      </c>
      <c r="E449" s="151" t="s">
        <v>3</v>
      </c>
      <c r="F449" s="152" t="s">
        <v>484</v>
      </c>
      <c r="H449" s="153">
        <v>5.702</v>
      </c>
      <c r="I449" s="154"/>
      <c r="L449" s="150"/>
      <c r="M449" s="155"/>
      <c r="T449" s="156"/>
      <c r="AT449" s="151" t="s">
        <v>171</v>
      </c>
      <c r="AU449" s="151" t="s">
        <v>86</v>
      </c>
      <c r="AV449" s="12" t="s">
        <v>86</v>
      </c>
      <c r="AW449" s="12" t="s">
        <v>37</v>
      </c>
      <c r="AX449" s="12" t="s">
        <v>76</v>
      </c>
      <c r="AY449" s="151" t="s">
        <v>146</v>
      </c>
    </row>
    <row r="450" spans="2:51" s="15" customFormat="1" ht="12">
      <c r="B450" s="181"/>
      <c r="D450" s="144" t="s">
        <v>171</v>
      </c>
      <c r="E450" s="182" t="s">
        <v>3</v>
      </c>
      <c r="F450" s="183" t="s">
        <v>271</v>
      </c>
      <c r="H450" s="184">
        <v>431.958</v>
      </c>
      <c r="I450" s="185"/>
      <c r="L450" s="181"/>
      <c r="M450" s="186"/>
      <c r="T450" s="187"/>
      <c r="AT450" s="182" t="s">
        <v>171</v>
      </c>
      <c r="AU450" s="182" t="s">
        <v>86</v>
      </c>
      <c r="AV450" s="15" t="s">
        <v>164</v>
      </c>
      <c r="AW450" s="15" t="s">
        <v>37</v>
      </c>
      <c r="AX450" s="15" t="s">
        <v>76</v>
      </c>
      <c r="AY450" s="182" t="s">
        <v>146</v>
      </c>
    </row>
    <row r="451" spans="2:51" s="14" customFormat="1" ht="12">
      <c r="B451" s="163"/>
      <c r="D451" s="144" t="s">
        <v>171</v>
      </c>
      <c r="E451" s="164" t="s">
        <v>3</v>
      </c>
      <c r="F451" s="165" t="s">
        <v>180</v>
      </c>
      <c r="H451" s="166">
        <v>725.05</v>
      </c>
      <c r="I451" s="167"/>
      <c r="L451" s="163"/>
      <c r="M451" s="168"/>
      <c r="T451" s="169"/>
      <c r="AT451" s="164" t="s">
        <v>171</v>
      </c>
      <c r="AU451" s="164" t="s">
        <v>86</v>
      </c>
      <c r="AV451" s="14" t="s">
        <v>153</v>
      </c>
      <c r="AW451" s="14" t="s">
        <v>37</v>
      </c>
      <c r="AX451" s="14" t="s">
        <v>84</v>
      </c>
      <c r="AY451" s="164" t="s">
        <v>146</v>
      </c>
    </row>
    <row r="452" spans="2:65" s="1" customFormat="1" ht="24.15" customHeight="1">
      <c r="B452" s="129"/>
      <c r="C452" s="130" t="s">
        <v>495</v>
      </c>
      <c r="D452" s="130" t="s">
        <v>148</v>
      </c>
      <c r="E452" s="132" t="s">
        <v>496</v>
      </c>
      <c r="F452" s="133" t="s">
        <v>497</v>
      </c>
      <c r="G452" s="134" t="s">
        <v>151</v>
      </c>
      <c r="H452" s="135">
        <v>27.616</v>
      </c>
      <c r="I452" s="136"/>
      <c r="J452" s="137">
        <f>ROUND(I452*H452,2)</f>
        <v>0</v>
      </c>
      <c r="K452" s="133" t="s">
        <v>152</v>
      </c>
      <c r="L452" s="34"/>
      <c r="M452" s="138" t="s">
        <v>3</v>
      </c>
      <c r="N452" s="139" t="s">
        <v>47</v>
      </c>
      <c r="P452" s="140">
        <f>O452*H452</f>
        <v>0</v>
      </c>
      <c r="Q452" s="140">
        <v>0.0373</v>
      </c>
      <c r="R452" s="140">
        <f>Q452*H452</f>
        <v>1.0300768</v>
      </c>
      <c r="S452" s="140">
        <v>0</v>
      </c>
      <c r="T452" s="141">
        <f>S452*H452</f>
        <v>0</v>
      </c>
      <c r="AR452" s="142" t="s">
        <v>153</v>
      </c>
      <c r="AT452" s="142" t="s">
        <v>148</v>
      </c>
      <c r="AU452" s="142" t="s">
        <v>86</v>
      </c>
      <c r="AY452" s="18" t="s">
        <v>146</v>
      </c>
      <c r="BE452" s="143">
        <f>IF(N452="základní",J452,0)</f>
        <v>0</v>
      </c>
      <c r="BF452" s="143">
        <f>IF(N452="snížená",J452,0)</f>
        <v>0</v>
      </c>
      <c r="BG452" s="143">
        <f>IF(N452="zákl. přenesená",J452,0)</f>
        <v>0</v>
      </c>
      <c r="BH452" s="143">
        <f>IF(N452="sníž. přenesená",J452,0)</f>
        <v>0</v>
      </c>
      <c r="BI452" s="143">
        <f>IF(N452="nulová",J452,0)</f>
        <v>0</v>
      </c>
      <c r="BJ452" s="18" t="s">
        <v>84</v>
      </c>
      <c r="BK452" s="143">
        <f>ROUND(I452*H452,2)</f>
        <v>0</v>
      </c>
      <c r="BL452" s="18" t="s">
        <v>153</v>
      </c>
      <c r="BM452" s="142" t="s">
        <v>498</v>
      </c>
    </row>
    <row r="453" spans="2:47" s="1" customFormat="1" ht="19.2">
      <c r="B453" s="34"/>
      <c r="D453" s="144" t="s">
        <v>155</v>
      </c>
      <c r="F453" s="145" t="s">
        <v>499</v>
      </c>
      <c r="I453" s="146"/>
      <c r="L453" s="34"/>
      <c r="M453" s="147"/>
      <c r="T453" s="55"/>
      <c r="AT453" s="18" t="s">
        <v>155</v>
      </c>
      <c r="AU453" s="18" t="s">
        <v>86</v>
      </c>
    </row>
    <row r="454" spans="2:47" s="1" customFormat="1" ht="12">
      <c r="B454" s="34"/>
      <c r="D454" s="148" t="s">
        <v>157</v>
      </c>
      <c r="F454" s="149" t="s">
        <v>500</v>
      </c>
      <c r="I454" s="146"/>
      <c r="L454" s="34"/>
      <c r="M454" s="147"/>
      <c r="T454" s="55"/>
      <c r="AT454" s="18" t="s">
        <v>157</v>
      </c>
      <c r="AU454" s="18" t="s">
        <v>86</v>
      </c>
    </row>
    <row r="455" spans="2:51" s="13" customFormat="1" ht="12">
      <c r="B455" s="157"/>
      <c r="D455" s="144" t="s">
        <v>171</v>
      </c>
      <c r="E455" s="158" t="s">
        <v>3</v>
      </c>
      <c r="F455" s="159" t="s">
        <v>356</v>
      </c>
      <c r="H455" s="158" t="s">
        <v>3</v>
      </c>
      <c r="I455" s="160"/>
      <c r="L455" s="157"/>
      <c r="M455" s="161"/>
      <c r="T455" s="162"/>
      <c r="AT455" s="158" t="s">
        <v>171</v>
      </c>
      <c r="AU455" s="158" t="s">
        <v>86</v>
      </c>
      <c r="AV455" s="13" t="s">
        <v>84</v>
      </c>
      <c r="AW455" s="13" t="s">
        <v>37</v>
      </c>
      <c r="AX455" s="13" t="s">
        <v>76</v>
      </c>
      <c r="AY455" s="158" t="s">
        <v>146</v>
      </c>
    </row>
    <row r="456" spans="2:51" s="12" customFormat="1" ht="12">
      <c r="B456" s="150"/>
      <c r="D456" s="144" t="s">
        <v>171</v>
      </c>
      <c r="E456" s="151" t="s">
        <v>3</v>
      </c>
      <c r="F456" s="152" t="s">
        <v>501</v>
      </c>
      <c r="H456" s="153">
        <v>7.658</v>
      </c>
      <c r="I456" s="154"/>
      <c r="L456" s="150"/>
      <c r="M456" s="155"/>
      <c r="T456" s="156"/>
      <c r="AT456" s="151" t="s">
        <v>171</v>
      </c>
      <c r="AU456" s="151" t="s">
        <v>86</v>
      </c>
      <c r="AV456" s="12" t="s">
        <v>86</v>
      </c>
      <c r="AW456" s="12" t="s">
        <v>37</v>
      </c>
      <c r="AX456" s="12" t="s">
        <v>76</v>
      </c>
      <c r="AY456" s="151" t="s">
        <v>146</v>
      </c>
    </row>
    <row r="457" spans="2:51" s="12" customFormat="1" ht="12">
      <c r="B457" s="150"/>
      <c r="D457" s="144" t="s">
        <v>171</v>
      </c>
      <c r="E457" s="151" t="s">
        <v>3</v>
      </c>
      <c r="F457" s="152" t="s">
        <v>502</v>
      </c>
      <c r="H457" s="153">
        <v>5.427</v>
      </c>
      <c r="I457" s="154"/>
      <c r="L457" s="150"/>
      <c r="M457" s="155"/>
      <c r="T457" s="156"/>
      <c r="AT457" s="151" t="s">
        <v>171</v>
      </c>
      <c r="AU457" s="151" t="s">
        <v>86</v>
      </c>
      <c r="AV457" s="12" t="s">
        <v>86</v>
      </c>
      <c r="AW457" s="12" t="s">
        <v>37</v>
      </c>
      <c r="AX457" s="12" t="s">
        <v>76</v>
      </c>
      <c r="AY457" s="151" t="s">
        <v>146</v>
      </c>
    </row>
    <row r="458" spans="2:51" s="12" customFormat="1" ht="12">
      <c r="B458" s="150"/>
      <c r="D458" s="144" t="s">
        <v>171</v>
      </c>
      <c r="E458" s="151" t="s">
        <v>3</v>
      </c>
      <c r="F458" s="152" t="s">
        <v>503</v>
      </c>
      <c r="H458" s="153">
        <v>2.231</v>
      </c>
      <c r="I458" s="154"/>
      <c r="L458" s="150"/>
      <c r="M458" s="155"/>
      <c r="T458" s="156"/>
      <c r="AT458" s="151" t="s">
        <v>171</v>
      </c>
      <c r="AU458" s="151" t="s">
        <v>86</v>
      </c>
      <c r="AV458" s="12" t="s">
        <v>86</v>
      </c>
      <c r="AW458" s="12" t="s">
        <v>37</v>
      </c>
      <c r="AX458" s="12" t="s">
        <v>76</v>
      </c>
      <c r="AY458" s="151" t="s">
        <v>146</v>
      </c>
    </row>
    <row r="459" spans="2:51" s="15" customFormat="1" ht="12">
      <c r="B459" s="181"/>
      <c r="D459" s="144" t="s">
        <v>171</v>
      </c>
      <c r="E459" s="182" t="s">
        <v>3</v>
      </c>
      <c r="F459" s="183" t="s">
        <v>271</v>
      </c>
      <c r="H459" s="184">
        <v>15.316</v>
      </c>
      <c r="I459" s="185"/>
      <c r="L459" s="181"/>
      <c r="M459" s="186"/>
      <c r="T459" s="187"/>
      <c r="AT459" s="182" t="s">
        <v>171</v>
      </c>
      <c r="AU459" s="182" t="s">
        <v>86</v>
      </c>
      <c r="AV459" s="15" t="s">
        <v>164</v>
      </c>
      <c r="AW459" s="15" t="s">
        <v>37</v>
      </c>
      <c r="AX459" s="15" t="s">
        <v>76</v>
      </c>
      <c r="AY459" s="182" t="s">
        <v>146</v>
      </c>
    </row>
    <row r="460" spans="2:51" s="13" customFormat="1" ht="12">
      <c r="B460" s="157"/>
      <c r="D460" s="144" t="s">
        <v>171</v>
      </c>
      <c r="E460" s="158" t="s">
        <v>3</v>
      </c>
      <c r="F460" s="159" t="s">
        <v>358</v>
      </c>
      <c r="H460" s="158" t="s">
        <v>3</v>
      </c>
      <c r="I460" s="160"/>
      <c r="L460" s="157"/>
      <c r="M460" s="161"/>
      <c r="T460" s="162"/>
      <c r="AT460" s="158" t="s">
        <v>171</v>
      </c>
      <c r="AU460" s="158" t="s">
        <v>86</v>
      </c>
      <c r="AV460" s="13" t="s">
        <v>84</v>
      </c>
      <c r="AW460" s="13" t="s">
        <v>37</v>
      </c>
      <c r="AX460" s="13" t="s">
        <v>76</v>
      </c>
      <c r="AY460" s="158" t="s">
        <v>146</v>
      </c>
    </row>
    <row r="461" spans="2:51" s="12" customFormat="1" ht="12">
      <c r="B461" s="150"/>
      <c r="D461" s="144" t="s">
        <v>171</v>
      </c>
      <c r="E461" s="151" t="s">
        <v>3</v>
      </c>
      <c r="F461" s="152" t="s">
        <v>504</v>
      </c>
      <c r="H461" s="153">
        <v>6.15</v>
      </c>
      <c r="I461" s="154"/>
      <c r="L461" s="150"/>
      <c r="M461" s="155"/>
      <c r="T461" s="156"/>
      <c r="AT461" s="151" t="s">
        <v>171</v>
      </c>
      <c r="AU461" s="151" t="s">
        <v>86</v>
      </c>
      <c r="AV461" s="12" t="s">
        <v>86</v>
      </c>
      <c r="AW461" s="12" t="s">
        <v>37</v>
      </c>
      <c r="AX461" s="12" t="s">
        <v>76</v>
      </c>
      <c r="AY461" s="151" t="s">
        <v>146</v>
      </c>
    </row>
    <row r="462" spans="2:51" s="12" customFormat="1" ht="12">
      <c r="B462" s="150"/>
      <c r="D462" s="144" t="s">
        <v>171</v>
      </c>
      <c r="E462" s="151" t="s">
        <v>3</v>
      </c>
      <c r="F462" s="152" t="s">
        <v>505</v>
      </c>
      <c r="H462" s="153">
        <v>4.5</v>
      </c>
      <c r="I462" s="154"/>
      <c r="L462" s="150"/>
      <c r="M462" s="155"/>
      <c r="T462" s="156"/>
      <c r="AT462" s="151" t="s">
        <v>171</v>
      </c>
      <c r="AU462" s="151" t="s">
        <v>86</v>
      </c>
      <c r="AV462" s="12" t="s">
        <v>86</v>
      </c>
      <c r="AW462" s="12" t="s">
        <v>37</v>
      </c>
      <c r="AX462" s="12" t="s">
        <v>76</v>
      </c>
      <c r="AY462" s="151" t="s">
        <v>146</v>
      </c>
    </row>
    <row r="463" spans="2:51" s="12" customFormat="1" ht="12">
      <c r="B463" s="150"/>
      <c r="D463" s="144" t="s">
        <v>171</v>
      </c>
      <c r="E463" s="151" t="s">
        <v>3</v>
      </c>
      <c r="F463" s="152" t="s">
        <v>506</v>
      </c>
      <c r="H463" s="153">
        <v>1.65</v>
      </c>
      <c r="I463" s="154"/>
      <c r="L463" s="150"/>
      <c r="M463" s="155"/>
      <c r="T463" s="156"/>
      <c r="AT463" s="151" t="s">
        <v>171</v>
      </c>
      <c r="AU463" s="151" t="s">
        <v>86</v>
      </c>
      <c r="AV463" s="12" t="s">
        <v>86</v>
      </c>
      <c r="AW463" s="12" t="s">
        <v>37</v>
      </c>
      <c r="AX463" s="12" t="s">
        <v>76</v>
      </c>
      <c r="AY463" s="151" t="s">
        <v>146</v>
      </c>
    </row>
    <row r="464" spans="2:51" s="15" customFormat="1" ht="12">
      <c r="B464" s="181"/>
      <c r="D464" s="144" t="s">
        <v>171</v>
      </c>
      <c r="E464" s="182" t="s">
        <v>3</v>
      </c>
      <c r="F464" s="183" t="s">
        <v>271</v>
      </c>
      <c r="H464" s="184">
        <v>12.3</v>
      </c>
      <c r="I464" s="185"/>
      <c r="L464" s="181"/>
      <c r="M464" s="186"/>
      <c r="T464" s="187"/>
      <c r="AT464" s="182" t="s">
        <v>171</v>
      </c>
      <c r="AU464" s="182" t="s">
        <v>86</v>
      </c>
      <c r="AV464" s="15" t="s">
        <v>164</v>
      </c>
      <c r="AW464" s="15" t="s">
        <v>37</v>
      </c>
      <c r="AX464" s="15" t="s">
        <v>76</v>
      </c>
      <c r="AY464" s="182" t="s">
        <v>146</v>
      </c>
    </row>
    <row r="465" spans="2:51" s="14" customFormat="1" ht="12">
      <c r="B465" s="163"/>
      <c r="D465" s="144" t="s">
        <v>171</v>
      </c>
      <c r="E465" s="164" t="s">
        <v>3</v>
      </c>
      <c r="F465" s="165" t="s">
        <v>180</v>
      </c>
      <c r="H465" s="166">
        <v>27.616</v>
      </c>
      <c r="I465" s="167"/>
      <c r="L465" s="163"/>
      <c r="M465" s="168"/>
      <c r="T465" s="169"/>
      <c r="AT465" s="164" t="s">
        <v>171</v>
      </c>
      <c r="AU465" s="164" t="s">
        <v>86</v>
      </c>
      <c r="AV465" s="14" t="s">
        <v>153</v>
      </c>
      <c r="AW465" s="14" t="s">
        <v>37</v>
      </c>
      <c r="AX465" s="14" t="s">
        <v>84</v>
      </c>
      <c r="AY465" s="164" t="s">
        <v>146</v>
      </c>
    </row>
    <row r="466" spans="2:65" s="1" customFormat="1" ht="24.15" customHeight="1">
      <c r="B466" s="129"/>
      <c r="C466" s="130" t="s">
        <v>507</v>
      </c>
      <c r="D466" s="130" t="s">
        <v>148</v>
      </c>
      <c r="E466" s="132" t="s">
        <v>508</v>
      </c>
      <c r="F466" s="133" t="s">
        <v>509</v>
      </c>
      <c r="G466" s="134" t="s">
        <v>151</v>
      </c>
      <c r="H466" s="135">
        <v>81.262</v>
      </c>
      <c r="I466" s="136"/>
      <c r="J466" s="137">
        <f>ROUND(I466*H466,2)</f>
        <v>0</v>
      </c>
      <c r="K466" s="133" t="s">
        <v>152</v>
      </c>
      <c r="L466" s="34"/>
      <c r="M466" s="138" t="s">
        <v>3</v>
      </c>
      <c r="N466" s="139" t="s">
        <v>47</v>
      </c>
      <c r="P466" s="140">
        <f>O466*H466</f>
        <v>0</v>
      </c>
      <c r="Q466" s="140">
        <v>0.01838</v>
      </c>
      <c r="R466" s="140">
        <f>Q466*H466</f>
        <v>1.4935955600000002</v>
      </c>
      <c r="S466" s="140">
        <v>0</v>
      </c>
      <c r="T466" s="141">
        <f>S466*H466</f>
        <v>0</v>
      </c>
      <c r="AR466" s="142" t="s">
        <v>153</v>
      </c>
      <c r="AT466" s="142" t="s">
        <v>148</v>
      </c>
      <c r="AU466" s="142" t="s">
        <v>86</v>
      </c>
      <c r="AY466" s="18" t="s">
        <v>146</v>
      </c>
      <c r="BE466" s="143">
        <f>IF(N466="základní",J466,0)</f>
        <v>0</v>
      </c>
      <c r="BF466" s="143">
        <f>IF(N466="snížená",J466,0)</f>
        <v>0</v>
      </c>
      <c r="BG466" s="143">
        <f>IF(N466="zákl. přenesená",J466,0)</f>
        <v>0</v>
      </c>
      <c r="BH466" s="143">
        <f>IF(N466="sníž. přenesená",J466,0)</f>
        <v>0</v>
      </c>
      <c r="BI466" s="143">
        <f>IF(N466="nulová",J466,0)</f>
        <v>0</v>
      </c>
      <c r="BJ466" s="18" t="s">
        <v>84</v>
      </c>
      <c r="BK466" s="143">
        <f>ROUND(I466*H466,2)</f>
        <v>0</v>
      </c>
      <c r="BL466" s="18" t="s">
        <v>153</v>
      </c>
      <c r="BM466" s="142" t="s">
        <v>510</v>
      </c>
    </row>
    <row r="467" spans="2:47" s="1" customFormat="1" ht="28.8">
      <c r="B467" s="34"/>
      <c r="D467" s="144" t="s">
        <v>155</v>
      </c>
      <c r="F467" s="145" t="s">
        <v>511</v>
      </c>
      <c r="I467" s="146"/>
      <c r="L467" s="34"/>
      <c r="M467" s="147"/>
      <c r="T467" s="55"/>
      <c r="AT467" s="18" t="s">
        <v>155</v>
      </c>
      <c r="AU467" s="18" t="s">
        <v>86</v>
      </c>
    </row>
    <row r="468" spans="2:47" s="1" customFormat="1" ht="12">
      <c r="B468" s="34"/>
      <c r="D468" s="148" t="s">
        <v>157</v>
      </c>
      <c r="F468" s="149" t="s">
        <v>512</v>
      </c>
      <c r="I468" s="146"/>
      <c r="L468" s="34"/>
      <c r="M468" s="147"/>
      <c r="T468" s="55"/>
      <c r="AT468" s="18" t="s">
        <v>157</v>
      </c>
      <c r="AU468" s="18" t="s">
        <v>86</v>
      </c>
    </row>
    <row r="469" spans="2:51" s="13" customFormat="1" ht="12">
      <c r="B469" s="157"/>
      <c r="D469" s="144" t="s">
        <v>171</v>
      </c>
      <c r="E469" s="158" t="s">
        <v>3</v>
      </c>
      <c r="F469" s="159" t="s">
        <v>356</v>
      </c>
      <c r="H469" s="158" t="s">
        <v>3</v>
      </c>
      <c r="I469" s="160"/>
      <c r="L469" s="157"/>
      <c r="M469" s="161"/>
      <c r="T469" s="162"/>
      <c r="AT469" s="158" t="s">
        <v>171</v>
      </c>
      <c r="AU469" s="158" t="s">
        <v>86</v>
      </c>
      <c r="AV469" s="13" t="s">
        <v>84</v>
      </c>
      <c r="AW469" s="13" t="s">
        <v>37</v>
      </c>
      <c r="AX469" s="13" t="s">
        <v>76</v>
      </c>
      <c r="AY469" s="158" t="s">
        <v>146</v>
      </c>
    </row>
    <row r="470" spans="2:51" s="12" customFormat="1" ht="12">
      <c r="B470" s="150"/>
      <c r="D470" s="144" t="s">
        <v>171</v>
      </c>
      <c r="E470" s="151" t="s">
        <v>3</v>
      </c>
      <c r="F470" s="152" t="s">
        <v>439</v>
      </c>
      <c r="H470" s="153">
        <v>3.968</v>
      </c>
      <c r="I470" s="154"/>
      <c r="L470" s="150"/>
      <c r="M470" s="155"/>
      <c r="T470" s="156"/>
      <c r="AT470" s="151" t="s">
        <v>171</v>
      </c>
      <c r="AU470" s="151" t="s">
        <v>86</v>
      </c>
      <c r="AV470" s="12" t="s">
        <v>86</v>
      </c>
      <c r="AW470" s="12" t="s">
        <v>37</v>
      </c>
      <c r="AX470" s="12" t="s">
        <v>76</v>
      </c>
      <c r="AY470" s="151" t="s">
        <v>146</v>
      </c>
    </row>
    <row r="471" spans="2:51" s="12" customFormat="1" ht="12">
      <c r="B471" s="150"/>
      <c r="D471" s="144" t="s">
        <v>171</v>
      </c>
      <c r="E471" s="151" t="s">
        <v>3</v>
      </c>
      <c r="F471" s="152" t="s">
        <v>440</v>
      </c>
      <c r="H471" s="153">
        <v>3.2</v>
      </c>
      <c r="I471" s="154"/>
      <c r="L471" s="150"/>
      <c r="M471" s="155"/>
      <c r="T471" s="156"/>
      <c r="AT471" s="151" t="s">
        <v>171</v>
      </c>
      <c r="AU471" s="151" t="s">
        <v>86</v>
      </c>
      <c r="AV471" s="12" t="s">
        <v>86</v>
      </c>
      <c r="AW471" s="12" t="s">
        <v>37</v>
      </c>
      <c r="AX471" s="12" t="s">
        <v>76</v>
      </c>
      <c r="AY471" s="151" t="s">
        <v>146</v>
      </c>
    </row>
    <row r="472" spans="2:51" s="15" customFormat="1" ht="12">
      <c r="B472" s="181"/>
      <c r="D472" s="144" t="s">
        <v>171</v>
      </c>
      <c r="E472" s="182" t="s">
        <v>3</v>
      </c>
      <c r="F472" s="183" t="s">
        <v>271</v>
      </c>
      <c r="H472" s="184">
        <v>7.168</v>
      </c>
      <c r="I472" s="185"/>
      <c r="L472" s="181"/>
      <c r="M472" s="186"/>
      <c r="T472" s="187"/>
      <c r="AT472" s="182" t="s">
        <v>171</v>
      </c>
      <c r="AU472" s="182" t="s">
        <v>86</v>
      </c>
      <c r="AV472" s="15" t="s">
        <v>164</v>
      </c>
      <c r="AW472" s="15" t="s">
        <v>37</v>
      </c>
      <c r="AX472" s="15" t="s">
        <v>76</v>
      </c>
      <c r="AY472" s="182" t="s">
        <v>146</v>
      </c>
    </row>
    <row r="473" spans="2:51" s="13" customFormat="1" ht="12">
      <c r="B473" s="157"/>
      <c r="D473" s="144" t="s">
        <v>171</v>
      </c>
      <c r="E473" s="158" t="s">
        <v>3</v>
      </c>
      <c r="F473" s="159" t="s">
        <v>358</v>
      </c>
      <c r="H473" s="158" t="s">
        <v>3</v>
      </c>
      <c r="I473" s="160"/>
      <c r="L473" s="157"/>
      <c r="M473" s="161"/>
      <c r="T473" s="162"/>
      <c r="AT473" s="158" t="s">
        <v>171</v>
      </c>
      <c r="AU473" s="158" t="s">
        <v>86</v>
      </c>
      <c r="AV473" s="13" t="s">
        <v>84</v>
      </c>
      <c r="AW473" s="13" t="s">
        <v>37</v>
      </c>
      <c r="AX473" s="13" t="s">
        <v>76</v>
      </c>
      <c r="AY473" s="158" t="s">
        <v>146</v>
      </c>
    </row>
    <row r="474" spans="2:51" s="12" customFormat="1" ht="12">
      <c r="B474" s="150"/>
      <c r="D474" s="144" t="s">
        <v>171</v>
      </c>
      <c r="E474" s="151" t="s">
        <v>3</v>
      </c>
      <c r="F474" s="152" t="s">
        <v>441</v>
      </c>
      <c r="H474" s="153">
        <v>4.726</v>
      </c>
      <c r="I474" s="154"/>
      <c r="L474" s="150"/>
      <c r="M474" s="155"/>
      <c r="T474" s="156"/>
      <c r="AT474" s="151" t="s">
        <v>171</v>
      </c>
      <c r="AU474" s="151" t="s">
        <v>86</v>
      </c>
      <c r="AV474" s="12" t="s">
        <v>86</v>
      </c>
      <c r="AW474" s="12" t="s">
        <v>37</v>
      </c>
      <c r="AX474" s="12" t="s">
        <v>76</v>
      </c>
      <c r="AY474" s="151" t="s">
        <v>146</v>
      </c>
    </row>
    <row r="475" spans="2:51" s="12" customFormat="1" ht="12">
      <c r="B475" s="150"/>
      <c r="D475" s="144" t="s">
        <v>171</v>
      </c>
      <c r="E475" s="151" t="s">
        <v>3</v>
      </c>
      <c r="F475" s="152" t="s">
        <v>442</v>
      </c>
      <c r="H475" s="153">
        <v>4.134</v>
      </c>
      <c r="I475" s="154"/>
      <c r="L475" s="150"/>
      <c r="M475" s="155"/>
      <c r="T475" s="156"/>
      <c r="AT475" s="151" t="s">
        <v>171</v>
      </c>
      <c r="AU475" s="151" t="s">
        <v>86</v>
      </c>
      <c r="AV475" s="12" t="s">
        <v>86</v>
      </c>
      <c r="AW475" s="12" t="s">
        <v>37</v>
      </c>
      <c r="AX475" s="12" t="s">
        <v>76</v>
      </c>
      <c r="AY475" s="151" t="s">
        <v>146</v>
      </c>
    </row>
    <row r="476" spans="2:51" s="12" customFormat="1" ht="12">
      <c r="B476" s="150"/>
      <c r="D476" s="144" t="s">
        <v>171</v>
      </c>
      <c r="E476" s="151" t="s">
        <v>3</v>
      </c>
      <c r="F476" s="152" t="s">
        <v>443</v>
      </c>
      <c r="H476" s="153">
        <v>5.313</v>
      </c>
      <c r="I476" s="154"/>
      <c r="L476" s="150"/>
      <c r="M476" s="155"/>
      <c r="T476" s="156"/>
      <c r="AT476" s="151" t="s">
        <v>171</v>
      </c>
      <c r="AU476" s="151" t="s">
        <v>86</v>
      </c>
      <c r="AV476" s="12" t="s">
        <v>86</v>
      </c>
      <c r="AW476" s="12" t="s">
        <v>37</v>
      </c>
      <c r="AX476" s="12" t="s">
        <v>76</v>
      </c>
      <c r="AY476" s="151" t="s">
        <v>146</v>
      </c>
    </row>
    <row r="477" spans="2:51" s="12" customFormat="1" ht="12">
      <c r="B477" s="150"/>
      <c r="D477" s="144" t="s">
        <v>171</v>
      </c>
      <c r="E477" s="151" t="s">
        <v>3</v>
      </c>
      <c r="F477" s="152" t="s">
        <v>444</v>
      </c>
      <c r="H477" s="153">
        <v>10.648</v>
      </c>
      <c r="I477" s="154"/>
      <c r="L477" s="150"/>
      <c r="M477" s="155"/>
      <c r="T477" s="156"/>
      <c r="AT477" s="151" t="s">
        <v>171</v>
      </c>
      <c r="AU477" s="151" t="s">
        <v>86</v>
      </c>
      <c r="AV477" s="12" t="s">
        <v>86</v>
      </c>
      <c r="AW477" s="12" t="s">
        <v>37</v>
      </c>
      <c r="AX477" s="12" t="s">
        <v>76</v>
      </c>
      <c r="AY477" s="151" t="s">
        <v>146</v>
      </c>
    </row>
    <row r="478" spans="2:51" s="12" customFormat="1" ht="12">
      <c r="B478" s="150"/>
      <c r="D478" s="144" t="s">
        <v>171</v>
      </c>
      <c r="E478" s="151" t="s">
        <v>3</v>
      </c>
      <c r="F478" s="152" t="s">
        <v>445</v>
      </c>
      <c r="H478" s="153">
        <v>4.137</v>
      </c>
      <c r="I478" s="154"/>
      <c r="L478" s="150"/>
      <c r="M478" s="155"/>
      <c r="T478" s="156"/>
      <c r="AT478" s="151" t="s">
        <v>171</v>
      </c>
      <c r="AU478" s="151" t="s">
        <v>86</v>
      </c>
      <c r="AV478" s="12" t="s">
        <v>86</v>
      </c>
      <c r="AW478" s="12" t="s">
        <v>37</v>
      </c>
      <c r="AX478" s="12" t="s">
        <v>76</v>
      </c>
      <c r="AY478" s="151" t="s">
        <v>146</v>
      </c>
    </row>
    <row r="479" spans="2:51" s="12" customFormat="1" ht="20.4">
      <c r="B479" s="150"/>
      <c r="D479" s="144" t="s">
        <v>171</v>
      </c>
      <c r="E479" s="151" t="s">
        <v>3</v>
      </c>
      <c r="F479" s="152" t="s">
        <v>446</v>
      </c>
      <c r="H479" s="153">
        <v>18.657</v>
      </c>
      <c r="I479" s="154"/>
      <c r="L479" s="150"/>
      <c r="M479" s="155"/>
      <c r="T479" s="156"/>
      <c r="AT479" s="151" t="s">
        <v>171</v>
      </c>
      <c r="AU479" s="151" t="s">
        <v>86</v>
      </c>
      <c r="AV479" s="12" t="s">
        <v>86</v>
      </c>
      <c r="AW479" s="12" t="s">
        <v>37</v>
      </c>
      <c r="AX479" s="12" t="s">
        <v>76</v>
      </c>
      <c r="AY479" s="151" t="s">
        <v>146</v>
      </c>
    </row>
    <row r="480" spans="2:51" s="12" customFormat="1" ht="12">
      <c r="B480" s="150"/>
      <c r="D480" s="144" t="s">
        <v>171</v>
      </c>
      <c r="E480" s="151" t="s">
        <v>3</v>
      </c>
      <c r="F480" s="152" t="s">
        <v>447</v>
      </c>
      <c r="H480" s="153">
        <v>4.383</v>
      </c>
      <c r="I480" s="154"/>
      <c r="L480" s="150"/>
      <c r="M480" s="155"/>
      <c r="T480" s="156"/>
      <c r="AT480" s="151" t="s">
        <v>171</v>
      </c>
      <c r="AU480" s="151" t="s">
        <v>86</v>
      </c>
      <c r="AV480" s="12" t="s">
        <v>86</v>
      </c>
      <c r="AW480" s="12" t="s">
        <v>37</v>
      </c>
      <c r="AX480" s="12" t="s">
        <v>76</v>
      </c>
      <c r="AY480" s="151" t="s">
        <v>146</v>
      </c>
    </row>
    <row r="481" spans="2:51" s="12" customFormat="1" ht="12">
      <c r="B481" s="150"/>
      <c r="D481" s="144" t="s">
        <v>171</v>
      </c>
      <c r="E481" s="151" t="s">
        <v>3</v>
      </c>
      <c r="F481" s="152" t="s">
        <v>448</v>
      </c>
      <c r="H481" s="153">
        <v>3.636</v>
      </c>
      <c r="I481" s="154"/>
      <c r="L481" s="150"/>
      <c r="M481" s="155"/>
      <c r="T481" s="156"/>
      <c r="AT481" s="151" t="s">
        <v>171</v>
      </c>
      <c r="AU481" s="151" t="s">
        <v>86</v>
      </c>
      <c r="AV481" s="12" t="s">
        <v>86</v>
      </c>
      <c r="AW481" s="12" t="s">
        <v>37</v>
      </c>
      <c r="AX481" s="12" t="s">
        <v>76</v>
      </c>
      <c r="AY481" s="151" t="s">
        <v>146</v>
      </c>
    </row>
    <row r="482" spans="2:51" s="12" customFormat="1" ht="12">
      <c r="B482" s="150"/>
      <c r="D482" s="144" t="s">
        <v>171</v>
      </c>
      <c r="E482" s="151" t="s">
        <v>3</v>
      </c>
      <c r="F482" s="152" t="s">
        <v>449</v>
      </c>
      <c r="H482" s="153">
        <v>2.444</v>
      </c>
      <c r="I482" s="154"/>
      <c r="L482" s="150"/>
      <c r="M482" s="155"/>
      <c r="T482" s="156"/>
      <c r="AT482" s="151" t="s">
        <v>171</v>
      </c>
      <c r="AU482" s="151" t="s">
        <v>86</v>
      </c>
      <c r="AV482" s="12" t="s">
        <v>86</v>
      </c>
      <c r="AW482" s="12" t="s">
        <v>37</v>
      </c>
      <c r="AX482" s="12" t="s">
        <v>76</v>
      </c>
      <c r="AY482" s="151" t="s">
        <v>146</v>
      </c>
    </row>
    <row r="483" spans="2:51" s="12" customFormat="1" ht="12">
      <c r="B483" s="150"/>
      <c r="D483" s="144" t="s">
        <v>171</v>
      </c>
      <c r="E483" s="151" t="s">
        <v>3</v>
      </c>
      <c r="F483" s="152" t="s">
        <v>450</v>
      </c>
      <c r="H483" s="153">
        <v>6.688</v>
      </c>
      <c r="I483" s="154"/>
      <c r="L483" s="150"/>
      <c r="M483" s="155"/>
      <c r="T483" s="156"/>
      <c r="AT483" s="151" t="s">
        <v>171</v>
      </c>
      <c r="AU483" s="151" t="s">
        <v>86</v>
      </c>
      <c r="AV483" s="12" t="s">
        <v>86</v>
      </c>
      <c r="AW483" s="12" t="s">
        <v>37</v>
      </c>
      <c r="AX483" s="12" t="s">
        <v>76</v>
      </c>
      <c r="AY483" s="151" t="s">
        <v>146</v>
      </c>
    </row>
    <row r="484" spans="2:51" s="12" customFormat="1" ht="12">
      <c r="B484" s="150"/>
      <c r="D484" s="144" t="s">
        <v>171</v>
      </c>
      <c r="E484" s="151" t="s">
        <v>3</v>
      </c>
      <c r="F484" s="152" t="s">
        <v>451</v>
      </c>
      <c r="H484" s="153">
        <v>9.328</v>
      </c>
      <c r="I484" s="154"/>
      <c r="L484" s="150"/>
      <c r="M484" s="155"/>
      <c r="T484" s="156"/>
      <c r="AT484" s="151" t="s">
        <v>171</v>
      </c>
      <c r="AU484" s="151" t="s">
        <v>86</v>
      </c>
      <c r="AV484" s="12" t="s">
        <v>86</v>
      </c>
      <c r="AW484" s="12" t="s">
        <v>37</v>
      </c>
      <c r="AX484" s="12" t="s">
        <v>76</v>
      </c>
      <c r="AY484" s="151" t="s">
        <v>146</v>
      </c>
    </row>
    <row r="485" spans="2:51" s="15" customFormat="1" ht="12">
      <c r="B485" s="181"/>
      <c r="D485" s="144" t="s">
        <v>171</v>
      </c>
      <c r="E485" s="182" t="s">
        <v>3</v>
      </c>
      <c r="F485" s="183" t="s">
        <v>271</v>
      </c>
      <c r="H485" s="184">
        <v>74.094</v>
      </c>
      <c r="I485" s="185"/>
      <c r="L485" s="181"/>
      <c r="M485" s="186"/>
      <c r="T485" s="187"/>
      <c r="AT485" s="182" t="s">
        <v>171</v>
      </c>
      <c r="AU485" s="182" t="s">
        <v>86</v>
      </c>
      <c r="AV485" s="15" t="s">
        <v>164</v>
      </c>
      <c r="AW485" s="15" t="s">
        <v>37</v>
      </c>
      <c r="AX485" s="15" t="s">
        <v>76</v>
      </c>
      <c r="AY485" s="182" t="s">
        <v>146</v>
      </c>
    </row>
    <row r="486" spans="2:51" s="14" customFormat="1" ht="12">
      <c r="B486" s="163"/>
      <c r="D486" s="144" t="s">
        <v>171</v>
      </c>
      <c r="E486" s="164" t="s">
        <v>3</v>
      </c>
      <c r="F486" s="165" t="s">
        <v>180</v>
      </c>
      <c r="H486" s="166">
        <v>81.262</v>
      </c>
      <c r="I486" s="167"/>
      <c r="L486" s="163"/>
      <c r="M486" s="168"/>
      <c r="T486" s="169"/>
      <c r="AT486" s="164" t="s">
        <v>171</v>
      </c>
      <c r="AU486" s="164" t="s">
        <v>86</v>
      </c>
      <c r="AV486" s="14" t="s">
        <v>153</v>
      </c>
      <c r="AW486" s="14" t="s">
        <v>37</v>
      </c>
      <c r="AX486" s="14" t="s">
        <v>84</v>
      </c>
      <c r="AY486" s="164" t="s">
        <v>146</v>
      </c>
    </row>
    <row r="487" spans="2:65" s="1" customFormat="1" ht="24.15" customHeight="1">
      <c r="B487" s="129"/>
      <c r="C487" s="130" t="s">
        <v>513</v>
      </c>
      <c r="D487" s="130" t="s">
        <v>148</v>
      </c>
      <c r="E487" s="132" t="s">
        <v>514</v>
      </c>
      <c r="F487" s="133" t="s">
        <v>515</v>
      </c>
      <c r="G487" s="134" t="s">
        <v>151</v>
      </c>
      <c r="H487" s="135">
        <v>243.786</v>
      </c>
      <c r="I487" s="136"/>
      <c r="J487" s="137">
        <f>ROUND(I487*H487,2)</f>
        <v>0</v>
      </c>
      <c r="K487" s="133" t="s">
        <v>152</v>
      </c>
      <c r="L487" s="34"/>
      <c r="M487" s="138" t="s">
        <v>3</v>
      </c>
      <c r="N487" s="139" t="s">
        <v>47</v>
      </c>
      <c r="P487" s="140">
        <f>O487*H487</f>
        <v>0</v>
      </c>
      <c r="Q487" s="140">
        <v>0.0079</v>
      </c>
      <c r="R487" s="140">
        <f>Q487*H487</f>
        <v>1.9259094</v>
      </c>
      <c r="S487" s="140">
        <v>0</v>
      </c>
      <c r="T487" s="141">
        <f>S487*H487</f>
        <v>0</v>
      </c>
      <c r="AR487" s="142" t="s">
        <v>153</v>
      </c>
      <c r="AT487" s="142" t="s">
        <v>148</v>
      </c>
      <c r="AU487" s="142" t="s">
        <v>86</v>
      </c>
      <c r="AY487" s="18" t="s">
        <v>146</v>
      </c>
      <c r="BE487" s="143">
        <f>IF(N487="základní",J487,0)</f>
        <v>0</v>
      </c>
      <c r="BF487" s="143">
        <f>IF(N487="snížená",J487,0)</f>
        <v>0</v>
      </c>
      <c r="BG487" s="143">
        <f>IF(N487="zákl. přenesená",J487,0)</f>
        <v>0</v>
      </c>
      <c r="BH487" s="143">
        <f>IF(N487="sníž. přenesená",J487,0)</f>
        <v>0</v>
      </c>
      <c r="BI487" s="143">
        <f>IF(N487="nulová",J487,0)</f>
        <v>0</v>
      </c>
      <c r="BJ487" s="18" t="s">
        <v>84</v>
      </c>
      <c r="BK487" s="143">
        <f>ROUND(I487*H487,2)</f>
        <v>0</v>
      </c>
      <c r="BL487" s="18" t="s">
        <v>153</v>
      </c>
      <c r="BM487" s="142" t="s">
        <v>516</v>
      </c>
    </row>
    <row r="488" spans="2:47" s="1" customFormat="1" ht="28.8">
      <c r="B488" s="34"/>
      <c r="D488" s="144" t="s">
        <v>155</v>
      </c>
      <c r="F488" s="145" t="s">
        <v>517</v>
      </c>
      <c r="I488" s="146"/>
      <c r="L488" s="34"/>
      <c r="M488" s="147"/>
      <c r="T488" s="55"/>
      <c r="AT488" s="18" t="s">
        <v>155</v>
      </c>
      <c r="AU488" s="18" t="s">
        <v>86</v>
      </c>
    </row>
    <row r="489" spans="2:47" s="1" customFormat="1" ht="12">
      <c r="B489" s="34"/>
      <c r="D489" s="148" t="s">
        <v>157</v>
      </c>
      <c r="F489" s="149" t="s">
        <v>518</v>
      </c>
      <c r="I489" s="146"/>
      <c r="L489" s="34"/>
      <c r="M489" s="147"/>
      <c r="T489" s="55"/>
      <c r="AT489" s="18" t="s">
        <v>157</v>
      </c>
      <c r="AU489" s="18" t="s">
        <v>86</v>
      </c>
    </row>
    <row r="490" spans="2:51" s="13" customFormat="1" ht="12">
      <c r="B490" s="157"/>
      <c r="D490" s="144" t="s">
        <v>171</v>
      </c>
      <c r="E490" s="158" t="s">
        <v>3</v>
      </c>
      <c r="F490" s="159" t="s">
        <v>356</v>
      </c>
      <c r="H490" s="158" t="s">
        <v>3</v>
      </c>
      <c r="I490" s="160"/>
      <c r="L490" s="157"/>
      <c r="M490" s="161"/>
      <c r="T490" s="162"/>
      <c r="AT490" s="158" t="s">
        <v>171</v>
      </c>
      <c r="AU490" s="158" t="s">
        <v>86</v>
      </c>
      <c r="AV490" s="13" t="s">
        <v>84</v>
      </c>
      <c r="AW490" s="13" t="s">
        <v>37</v>
      </c>
      <c r="AX490" s="13" t="s">
        <v>76</v>
      </c>
      <c r="AY490" s="158" t="s">
        <v>146</v>
      </c>
    </row>
    <row r="491" spans="2:51" s="12" customFormat="1" ht="12">
      <c r="B491" s="150"/>
      <c r="D491" s="144" t="s">
        <v>171</v>
      </c>
      <c r="E491" s="151" t="s">
        <v>3</v>
      </c>
      <c r="F491" s="152" t="s">
        <v>439</v>
      </c>
      <c r="H491" s="153">
        <v>3.968</v>
      </c>
      <c r="I491" s="154"/>
      <c r="L491" s="150"/>
      <c r="M491" s="155"/>
      <c r="T491" s="156"/>
      <c r="AT491" s="151" t="s">
        <v>171</v>
      </c>
      <c r="AU491" s="151" t="s">
        <v>86</v>
      </c>
      <c r="AV491" s="12" t="s">
        <v>86</v>
      </c>
      <c r="AW491" s="12" t="s">
        <v>37</v>
      </c>
      <c r="AX491" s="12" t="s">
        <v>76</v>
      </c>
      <c r="AY491" s="151" t="s">
        <v>146</v>
      </c>
    </row>
    <row r="492" spans="2:51" s="12" customFormat="1" ht="12">
      <c r="B492" s="150"/>
      <c r="D492" s="144" t="s">
        <v>171</v>
      </c>
      <c r="E492" s="151" t="s">
        <v>3</v>
      </c>
      <c r="F492" s="152" t="s">
        <v>440</v>
      </c>
      <c r="H492" s="153">
        <v>3.2</v>
      </c>
      <c r="I492" s="154"/>
      <c r="L492" s="150"/>
      <c r="M492" s="155"/>
      <c r="T492" s="156"/>
      <c r="AT492" s="151" t="s">
        <v>171</v>
      </c>
      <c r="AU492" s="151" t="s">
        <v>86</v>
      </c>
      <c r="AV492" s="12" t="s">
        <v>86</v>
      </c>
      <c r="AW492" s="12" t="s">
        <v>37</v>
      </c>
      <c r="AX492" s="12" t="s">
        <v>76</v>
      </c>
      <c r="AY492" s="151" t="s">
        <v>146</v>
      </c>
    </row>
    <row r="493" spans="2:51" s="15" customFormat="1" ht="12">
      <c r="B493" s="181"/>
      <c r="D493" s="144" t="s">
        <v>171</v>
      </c>
      <c r="E493" s="182" t="s">
        <v>3</v>
      </c>
      <c r="F493" s="183" t="s">
        <v>271</v>
      </c>
      <c r="H493" s="184">
        <v>7.168</v>
      </c>
      <c r="I493" s="185"/>
      <c r="L493" s="181"/>
      <c r="M493" s="186"/>
      <c r="T493" s="187"/>
      <c r="AT493" s="182" t="s">
        <v>171</v>
      </c>
      <c r="AU493" s="182" t="s">
        <v>86</v>
      </c>
      <c r="AV493" s="15" t="s">
        <v>164</v>
      </c>
      <c r="AW493" s="15" t="s">
        <v>37</v>
      </c>
      <c r="AX493" s="15" t="s">
        <v>76</v>
      </c>
      <c r="AY493" s="182" t="s">
        <v>146</v>
      </c>
    </row>
    <row r="494" spans="2:51" s="13" customFormat="1" ht="12">
      <c r="B494" s="157"/>
      <c r="D494" s="144" t="s">
        <v>171</v>
      </c>
      <c r="E494" s="158" t="s">
        <v>3</v>
      </c>
      <c r="F494" s="159" t="s">
        <v>358</v>
      </c>
      <c r="H494" s="158" t="s">
        <v>3</v>
      </c>
      <c r="I494" s="160"/>
      <c r="L494" s="157"/>
      <c r="M494" s="161"/>
      <c r="T494" s="162"/>
      <c r="AT494" s="158" t="s">
        <v>171</v>
      </c>
      <c r="AU494" s="158" t="s">
        <v>86</v>
      </c>
      <c r="AV494" s="13" t="s">
        <v>84</v>
      </c>
      <c r="AW494" s="13" t="s">
        <v>37</v>
      </c>
      <c r="AX494" s="13" t="s">
        <v>76</v>
      </c>
      <c r="AY494" s="158" t="s">
        <v>146</v>
      </c>
    </row>
    <row r="495" spans="2:51" s="12" customFormat="1" ht="12">
      <c r="B495" s="150"/>
      <c r="D495" s="144" t="s">
        <v>171</v>
      </c>
      <c r="E495" s="151" t="s">
        <v>3</v>
      </c>
      <c r="F495" s="152" t="s">
        <v>441</v>
      </c>
      <c r="H495" s="153">
        <v>4.726</v>
      </c>
      <c r="I495" s="154"/>
      <c r="L495" s="150"/>
      <c r="M495" s="155"/>
      <c r="T495" s="156"/>
      <c r="AT495" s="151" t="s">
        <v>171</v>
      </c>
      <c r="AU495" s="151" t="s">
        <v>86</v>
      </c>
      <c r="AV495" s="12" t="s">
        <v>86</v>
      </c>
      <c r="AW495" s="12" t="s">
        <v>37</v>
      </c>
      <c r="AX495" s="12" t="s">
        <v>76</v>
      </c>
      <c r="AY495" s="151" t="s">
        <v>146</v>
      </c>
    </row>
    <row r="496" spans="2:51" s="12" customFormat="1" ht="12">
      <c r="B496" s="150"/>
      <c r="D496" s="144" t="s">
        <v>171</v>
      </c>
      <c r="E496" s="151" t="s">
        <v>3</v>
      </c>
      <c r="F496" s="152" t="s">
        <v>442</v>
      </c>
      <c r="H496" s="153">
        <v>4.134</v>
      </c>
      <c r="I496" s="154"/>
      <c r="L496" s="150"/>
      <c r="M496" s="155"/>
      <c r="T496" s="156"/>
      <c r="AT496" s="151" t="s">
        <v>171</v>
      </c>
      <c r="AU496" s="151" t="s">
        <v>86</v>
      </c>
      <c r="AV496" s="12" t="s">
        <v>86</v>
      </c>
      <c r="AW496" s="12" t="s">
        <v>37</v>
      </c>
      <c r="AX496" s="12" t="s">
        <v>76</v>
      </c>
      <c r="AY496" s="151" t="s">
        <v>146</v>
      </c>
    </row>
    <row r="497" spans="2:51" s="12" customFormat="1" ht="12">
      <c r="B497" s="150"/>
      <c r="D497" s="144" t="s">
        <v>171</v>
      </c>
      <c r="E497" s="151" t="s">
        <v>3</v>
      </c>
      <c r="F497" s="152" t="s">
        <v>443</v>
      </c>
      <c r="H497" s="153">
        <v>5.313</v>
      </c>
      <c r="I497" s="154"/>
      <c r="L497" s="150"/>
      <c r="M497" s="155"/>
      <c r="T497" s="156"/>
      <c r="AT497" s="151" t="s">
        <v>171</v>
      </c>
      <c r="AU497" s="151" t="s">
        <v>86</v>
      </c>
      <c r="AV497" s="12" t="s">
        <v>86</v>
      </c>
      <c r="AW497" s="12" t="s">
        <v>37</v>
      </c>
      <c r="AX497" s="12" t="s">
        <v>76</v>
      </c>
      <c r="AY497" s="151" t="s">
        <v>146</v>
      </c>
    </row>
    <row r="498" spans="2:51" s="12" customFormat="1" ht="12">
      <c r="B498" s="150"/>
      <c r="D498" s="144" t="s">
        <v>171</v>
      </c>
      <c r="E498" s="151" t="s">
        <v>3</v>
      </c>
      <c r="F498" s="152" t="s">
        <v>444</v>
      </c>
      <c r="H498" s="153">
        <v>10.648</v>
      </c>
      <c r="I498" s="154"/>
      <c r="L498" s="150"/>
      <c r="M498" s="155"/>
      <c r="T498" s="156"/>
      <c r="AT498" s="151" t="s">
        <v>171</v>
      </c>
      <c r="AU498" s="151" t="s">
        <v>86</v>
      </c>
      <c r="AV498" s="12" t="s">
        <v>86</v>
      </c>
      <c r="AW498" s="12" t="s">
        <v>37</v>
      </c>
      <c r="AX498" s="12" t="s">
        <v>76</v>
      </c>
      <c r="AY498" s="151" t="s">
        <v>146</v>
      </c>
    </row>
    <row r="499" spans="2:51" s="12" customFormat="1" ht="12">
      <c r="B499" s="150"/>
      <c r="D499" s="144" t="s">
        <v>171</v>
      </c>
      <c r="E499" s="151" t="s">
        <v>3</v>
      </c>
      <c r="F499" s="152" t="s">
        <v>445</v>
      </c>
      <c r="H499" s="153">
        <v>4.137</v>
      </c>
      <c r="I499" s="154"/>
      <c r="L499" s="150"/>
      <c r="M499" s="155"/>
      <c r="T499" s="156"/>
      <c r="AT499" s="151" t="s">
        <v>171</v>
      </c>
      <c r="AU499" s="151" t="s">
        <v>86</v>
      </c>
      <c r="AV499" s="12" t="s">
        <v>86</v>
      </c>
      <c r="AW499" s="12" t="s">
        <v>37</v>
      </c>
      <c r="AX499" s="12" t="s">
        <v>76</v>
      </c>
      <c r="AY499" s="151" t="s">
        <v>146</v>
      </c>
    </row>
    <row r="500" spans="2:51" s="12" customFormat="1" ht="20.4">
      <c r="B500" s="150"/>
      <c r="D500" s="144" t="s">
        <v>171</v>
      </c>
      <c r="E500" s="151" t="s">
        <v>3</v>
      </c>
      <c r="F500" s="152" t="s">
        <v>446</v>
      </c>
      <c r="H500" s="153">
        <v>18.657</v>
      </c>
      <c r="I500" s="154"/>
      <c r="L500" s="150"/>
      <c r="M500" s="155"/>
      <c r="T500" s="156"/>
      <c r="AT500" s="151" t="s">
        <v>171</v>
      </c>
      <c r="AU500" s="151" t="s">
        <v>86</v>
      </c>
      <c r="AV500" s="12" t="s">
        <v>86</v>
      </c>
      <c r="AW500" s="12" t="s">
        <v>37</v>
      </c>
      <c r="AX500" s="12" t="s">
        <v>76</v>
      </c>
      <c r="AY500" s="151" t="s">
        <v>146</v>
      </c>
    </row>
    <row r="501" spans="2:51" s="12" customFormat="1" ht="12">
      <c r="B501" s="150"/>
      <c r="D501" s="144" t="s">
        <v>171</v>
      </c>
      <c r="E501" s="151" t="s">
        <v>3</v>
      </c>
      <c r="F501" s="152" t="s">
        <v>447</v>
      </c>
      <c r="H501" s="153">
        <v>4.383</v>
      </c>
      <c r="I501" s="154"/>
      <c r="L501" s="150"/>
      <c r="M501" s="155"/>
      <c r="T501" s="156"/>
      <c r="AT501" s="151" t="s">
        <v>171</v>
      </c>
      <c r="AU501" s="151" t="s">
        <v>86</v>
      </c>
      <c r="AV501" s="12" t="s">
        <v>86</v>
      </c>
      <c r="AW501" s="12" t="s">
        <v>37</v>
      </c>
      <c r="AX501" s="12" t="s">
        <v>76</v>
      </c>
      <c r="AY501" s="151" t="s">
        <v>146</v>
      </c>
    </row>
    <row r="502" spans="2:51" s="12" customFormat="1" ht="12">
      <c r="B502" s="150"/>
      <c r="D502" s="144" t="s">
        <v>171</v>
      </c>
      <c r="E502" s="151" t="s">
        <v>3</v>
      </c>
      <c r="F502" s="152" t="s">
        <v>448</v>
      </c>
      <c r="H502" s="153">
        <v>3.636</v>
      </c>
      <c r="I502" s="154"/>
      <c r="L502" s="150"/>
      <c r="M502" s="155"/>
      <c r="T502" s="156"/>
      <c r="AT502" s="151" t="s">
        <v>171</v>
      </c>
      <c r="AU502" s="151" t="s">
        <v>86</v>
      </c>
      <c r="AV502" s="12" t="s">
        <v>86</v>
      </c>
      <c r="AW502" s="12" t="s">
        <v>37</v>
      </c>
      <c r="AX502" s="12" t="s">
        <v>76</v>
      </c>
      <c r="AY502" s="151" t="s">
        <v>146</v>
      </c>
    </row>
    <row r="503" spans="2:51" s="12" customFormat="1" ht="12">
      <c r="B503" s="150"/>
      <c r="D503" s="144" t="s">
        <v>171</v>
      </c>
      <c r="E503" s="151" t="s">
        <v>3</v>
      </c>
      <c r="F503" s="152" t="s">
        <v>449</v>
      </c>
      <c r="H503" s="153">
        <v>2.444</v>
      </c>
      <c r="I503" s="154"/>
      <c r="L503" s="150"/>
      <c r="M503" s="155"/>
      <c r="T503" s="156"/>
      <c r="AT503" s="151" t="s">
        <v>171</v>
      </c>
      <c r="AU503" s="151" t="s">
        <v>86</v>
      </c>
      <c r="AV503" s="12" t="s">
        <v>86</v>
      </c>
      <c r="AW503" s="12" t="s">
        <v>37</v>
      </c>
      <c r="AX503" s="12" t="s">
        <v>76</v>
      </c>
      <c r="AY503" s="151" t="s">
        <v>146</v>
      </c>
    </row>
    <row r="504" spans="2:51" s="12" customFormat="1" ht="12">
      <c r="B504" s="150"/>
      <c r="D504" s="144" t="s">
        <v>171</v>
      </c>
      <c r="E504" s="151" t="s">
        <v>3</v>
      </c>
      <c r="F504" s="152" t="s">
        <v>450</v>
      </c>
      <c r="H504" s="153">
        <v>6.688</v>
      </c>
      <c r="I504" s="154"/>
      <c r="L504" s="150"/>
      <c r="M504" s="155"/>
      <c r="T504" s="156"/>
      <c r="AT504" s="151" t="s">
        <v>171</v>
      </c>
      <c r="AU504" s="151" t="s">
        <v>86</v>
      </c>
      <c r="AV504" s="12" t="s">
        <v>86</v>
      </c>
      <c r="AW504" s="12" t="s">
        <v>37</v>
      </c>
      <c r="AX504" s="12" t="s">
        <v>76</v>
      </c>
      <c r="AY504" s="151" t="s">
        <v>146</v>
      </c>
    </row>
    <row r="505" spans="2:51" s="12" customFormat="1" ht="12">
      <c r="B505" s="150"/>
      <c r="D505" s="144" t="s">
        <v>171</v>
      </c>
      <c r="E505" s="151" t="s">
        <v>3</v>
      </c>
      <c r="F505" s="152" t="s">
        <v>451</v>
      </c>
      <c r="H505" s="153">
        <v>9.328</v>
      </c>
      <c r="I505" s="154"/>
      <c r="L505" s="150"/>
      <c r="M505" s="155"/>
      <c r="T505" s="156"/>
      <c r="AT505" s="151" t="s">
        <v>171</v>
      </c>
      <c r="AU505" s="151" t="s">
        <v>86</v>
      </c>
      <c r="AV505" s="12" t="s">
        <v>86</v>
      </c>
      <c r="AW505" s="12" t="s">
        <v>37</v>
      </c>
      <c r="AX505" s="12" t="s">
        <v>76</v>
      </c>
      <c r="AY505" s="151" t="s">
        <v>146</v>
      </c>
    </row>
    <row r="506" spans="2:51" s="15" customFormat="1" ht="12">
      <c r="B506" s="181"/>
      <c r="D506" s="144" t="s">
        <v>171</v>
      </c>
      <c r="E506" s="182" t="s">
        <v>3</v>
      </c>
      <c r="F506" s="183" t="s">
        <v>271</v>
      </c>
      <c r="H506" s="184">
        <v>74.094</v>
      </c>
      <c r="I506" s="185"/>
      <c r="L506" s="181"/>
      <c r="M506" s="186"/>
      <c r="T506" s="187"/>
      <c r="AT506" s="182" t="s">
        <v>171</v>
      </c>
      <c r="AU506" s="182" t="s">
        <v>86</v>
      </c>
      <c r="AV506" s="15" t="s">
        <v>164</v>
      </c>
      <c r="AW506" s="15" t="s">
        <v>37</v>
      </c>
      <c r="AX506" s="15" t="s">
        <v>76</v>
      </c>
      <c r="AY506" s="182" t="s">
        <v>146</v>
      </c>
    </row>
    <row r="507" spans="2:51" s="14" customFormat="1" ht="12">
      <c r="B507" s="163"/>
      <c r="D507" s="144" t="s">
        <v>171</v>
      </c>
      <c r="E507" s="164" t="s">
        <v>3</v>
      </c>
      <c r="F507" s="165" t="s">
        <v>180</v>
      </c>
      <c r="H507" s="166">
        <v>81.262</v>
      </c>
      <c r="I507" s="167"/>
      <c r="L507" s="163"/>
      <c r="M507" s="168"/>
      <c r="T507" s="169"/>
      <c r="AT507" s="164" t="s">
        <v>171</v>
      </c>
      <c r="AU507" s="164" t="s">
        <v>86</v>
      </c>
      <c r="AV507" s="14" t="s">
        <v>153</v>
      </c>
      <c r="AW507" s="14" t="s">
        <v>37</v>
      </c>
      <c r="AX507" s="14" t="s">
        <v>84</v>
      </c>
      <c r="AY507" s="164" t="s">
        <v>146</v>
      </c>
    </row>
    <row r="508" spans="2:51" s="12" customFormat="1" ht="12">
      <c r="B508" s="150"/>
      <c r="D508" s="144" t="s">
        <v>171</v>
      </c>
      <c r="F508" s="152" t="s">
        <v>519</v>
      </c>
      <c r="H508" s="153">
        <v>243.786</v>
      </c>
      <c r="I508" s="154"/>
      <c r="L508" s="150"/>
      <c r="M508" s="155"/>
      <c r="T508" s="156"/>
      <c r="AT508" s="151" t="s">
        <v>171</v>
      </c>
      <c r="AU508" s="151" t="s">
        <v>86</v>
      </c>
      <c r="AV508" s="12" t="s">
        <v>86</v>
      </c>
      <c r="AW508" s="12" t="s">
        <v>4</v>
      </c>
      <c r="AX508" s="12" t="s">
        <v>84</v>
      </c>
      <c r="AY508" s="151" t="s">
        <v>146</v>
      </c>
    </row>
    <row r="509" spans="2:65" s="1" customFormat="1" ht="24.15" customHeight="1">
      <c r="B509" s="129"/>
      <c r="C509" s="130" t="s">
        <v>520</v>
      </c>
      <c r="D509" s="130" t="s">
        <v>148</v>
      </c>
      <c r="E509" s="132" t="s">
        <v>521</v>
      </c>
      <c r="F509" s="133" t="s">
        <v>522</v>
      </c>
      <c r="G509" s="134" t="s">
        <v>151</v>
      </c>
      <c r="H509" s="135">
        <v>9.614</v>
      </c>
      <c r="I509" s="136"/>
      <c r="J509" s="137">
        <f>ROUND(I509*H509,2)</f>
        <v>0</v>
      </c>
      <c r="K509" s="133" t="s">
        <v>152</v>
      </c>
      <c r="L509" s="34"/>
      <c r="M509" s="138" t="s">
        <v>3</v>
      </c>
      <c r="N509" s="139" t="s">
        <v>47</v>
      </c>
      <c r="P509" s="140">
        <f>O509*H509</f>
        <v>0</v>
      </c>
      <c r="Q509" s="140">
        <v>0.03358</v>
      </c>
      <c r="R509" s="140">
        <f>Q509*H509</f>
        <v>0.32283812</v>
      </c>
      <c r="S509" s="140">
        <v>0</v>
      </c>
      <c r="T509" s="141">
        <f>S509*H509</f>
        <v>0</v>
      </c>
      <c r="AR509" s="142" t="s">
        <v>153</v>
      </c>
      <c r="AT509" s="142" t="s">
        <v>148</v>
      </c>
      <c r="AU509" s="142" t="s">
        <v>86</v>
      </c>
      <c r="AY509" s="18" t="s">
        <v>146</v>
      </c>
      <c r="BE509" s="143">
        <f>IF(N509="základní",J509,0)</f>
        <v>0</v>
      </c>
      <c r="BF509" s="143">
        <f>IF(N509="snížená",J509,0)</f>
        <v>0</v>
      </c>
      <c r="BG509" s="143">
        <f>IF(N509="zákl. přenesená",J509,0)</f>
        <v>0</v>
      </c>
      <c r="BH509" s="143">
        <f>IF(N509="sníž. přenesená",J509,0)</f>
        <v>0</v>
      </c>
      <c r="BI509" s="143">
        <f>IF(N509="nulová",J509,0)</f>
        <v>0</v>
      </c>
      <c r="BJ509" s="18" t="s">
        <v>84</v>
      </c>
      <c r="BK509" s="143">
        <f>ROUND(I509*H509,2)</f>
        <v>0</v>
      </c>
      <c r="BL509" s="18" t="s">
        <v>153</v>
      </c>
      <c r="BM509" s="142" t="s">
        <v>523</v>
      </c>
    </row>
    <row r="510" spans="2:47" s="1" customFormat="1" ht="12">
      <c r="B510" s="34"/>
      <c r="D510" s="144" t="s">
        <v>155</v>
      </c>
      <c r="F510" s="145" t="s">
        <v>524</v>
      </c>
      <c r="I510" s="146"/>
      <c r="L510" s="34"/>
      <c r="M510" s="147"/>
      <c r="T510" s="55"/>
      <c r="AT510" s="18" t="s">
        <v>155</v>
      </c>
      <c r="AU510" s="18" t="s">
        <v>86</v>
      </c>
    </row>
    <row r="511" spans="2:47" s="1" customFormat="1" ht="12">
      <c r="B511" s="34"/>
      <c r="D511" s="148" t="s">
        <v>157</v>
      </c>
      <c r="F511" s="149" t="s">
        <v>525</v>
      </c>
      <c r="I511" s="146"/>
      <c r="L511" s="34"/>
      <c r="M511" s="147"/>
      <c r="T511" s="55"/>
      <c r="AT511" s="18" t="s">
        <v>157</v>
      </c>
      <c r="AU511" s="18" t="s">
        <v>86</v>
      </c>
    </row>
    <row r="512" spans="2:51" s="13" customFormat="1" ht="12">
      <c r="B512" s="157"/>
      <c r="D512" s="144" t="s">
        <v>171</v>
      </c>
      <c r="E512" s="158" t="s">
        <v>3</v>
      </c>
      <c r="F512" s="159" t="s">
        <v>356</v>
      </c>
      <c r="H512" s="158" t="s">
        <v>3</v>
      </c>
      <c r="I512" s="160"/>
      <c r="L512" s="157"/>
      <c r="M512" s="161"/>
      <c r="T512" s="162"/>
      <c r="AT512" s="158" t="s">
        <v>171</v>
      </c>
      <c r="AU512" s="158" t="s">
        <v>86</v>
      </c>
      <c r="AV512" s="13" t="s">
        <v>84</v>
      </c>
      <c r="AW512" s="13" t="s">
        <v>37</v>
      </c>
      <c r="AX512" s="13" t="s">
        <v>76</v>
      </c>
      <c r="AY512" s="158" t="s">
        <v>146</v>
      </c>
    </row>
    <row r="513" spans="2:51" s="12" customFormat="1" ht="12">
      <c r="B513" s="150"/>
      <c r="D513" s="144" t="s">
        <v>171</v>
      </c>
      <c r="E513" s="151" t="s">
        <v>3</v>
      </c>
      <c r="F513" s="152" t="s">
        <v>526</v>
      </c>
      <c r="H513" s="153">
        <v>2.479</v>
      </c>
      <c r="I513" s="154"/>
      <c r="L513" s="150"/>
      <c r="M513" s="155"/>
      <c r="T513" s="156"/>
      <c r="AT513" s="151" t="s">
        <v>171</v>
      </c>
      <c r="AU513" s="151" t="s">
        <v>86</v>
      </c>
      <c r="AV513" s="12" t="s">
        <v>86</v>
      </c>
      <c r="AW513" s="12" t="s">
        <v>37</v>
      </c>
      <c r="AX513" s="12" t="s">
        <v>76</v>
      </c>
      <c r="AY513" s="151" t="s">
        <v>146</v>
      </c>
    </row>
    <row r="514" spans="2:51" s="12" customFormat="1" ht="12">
      <c r="B514" s="150"/>
      <c r="D514" s="144" t="s">
        <v>171</v>
      </c>
      <c r="E514" s="151" t="s">
        <v>3</v>
      </c>
      <c r="F514" s="152" t="s">
        <v>527</v>
      </c>
      <c r="H514" s="153">
        <v>4.84</v>
      </c>
      <c r="I514" s="154"/>
      <c r="L514" s="150"/>
      <c r="M514" s="155"/>
      <c r="T514" s="156"/>
      <c r="AT514" s="151" t="s">
        <v>171</v>
      </c>
      <c r="AU514" s="151" t="s">
        <v>86</v>
      </c>
      <c r="AV514" s="12" t="s">
        <v>86</v>
      </c>
      <c r="AW514" s="12" t="s">
        <v>37</v>
      </c>
      <c r="AX514" s="12" t="s">
        <v>76</v>
      </c>
      <c r="AY514" s="151" t="s">
        <v>146</v>
      </c>
    </row>
    <row r="515" spans="2:51" s="15" customFormat="1" ht="12">
      <c r="B515" s="181"/>
      <c r="D515" s="144" t="s">
        <v>171</v>
      </c>
      <c r="E515" s="182" t="s">
        <v>3</v>
      </c>
      <c r="F515" s="183" t="s">
        <v>271</v>
      </c>
      <c r="H515" s="184">
        <v>7.319</v>
      </c>
      <c r="I515" s="185"/>
      <c r="L515" s="181"/>
      <c r="M515" s="186"/>
      <c r="T515" s="187"/>
      <c r="AT515" s="182" t="s">
        <v>171</v>
      </c>
      <c r="AU515" s="182" t="s">
        <v>86</v>
      </c>
      <c r="AV515" s="15" t="s">
        <v>164</v>
      </c>
      <c r="AW515" s="15" t="s">
        <v>37</v>
      </c>
      <c r="AX515" s="15" t="s">
        <v>76</v>
      </c>
      <c r="AY515" s="182" t="s">
        <v>146</v>
      </c>
    </row>
    <row r="516" spans="2:51" s="13" customFormat="1" ht="12">
      <c r="B516" s="157"/>
      <c r="D516" s="144" t="s">
        <v>171</v>
      </c>
      <c r="E516" s="158" t="s">
        <v>3</v>
      </c>
      <c r="F516" s="159" t="s">
        <v>358</v>
      </c>
      <c r="H516" s="158" t="s">
        <v>3</v>
      </c>
      <c r="I516" s="160"/>
      <c r="L516" s="157"/>
      <c r="M516" s="161"/>
      <c r="T516" s="162"/>
      <c r="AT516" s="158" t="s">
        <v>171</v>
      </c>
      <c r="AU516" s="158" t="s">
        <v>86</v>
      </c>
      <c r="AV516" s="13" t="s">
        <v>84</v>
      </c>
      <c r="AW516" s="13" t="s">
        <v>37</v>
      </c>
      <c r="AX516" s="13" t="s">
        <v>76</v>
      </c>
      <c r="AY516" s="158" t="s">
        <v>146</v>
      </c>
    </row>
    <row r="517" spans="2:51" s="12" customFormat="1" ht="12">
      <c r="B517" s="150"/>
      <c r="D517" s="144" t="s">
        <v>171</v>
      </c>
      <c r="E517" s="151" t="s">
        <v>3</v>
      </c>
      <c r="F517" s="152" t="s">
        <v>528</v>
      </c>
      <c r="H517" s="153">
        <v>2.295</v>
      </c>
      <c r="I517" s="154"/>
      <c r="L517" s="150"/>
      <c r="M517" s="155"/>
      <c r="T517" s="156"/>
      <c r="AT517" s="151" t="s">
        <v>171</v>
      </c>
      <c r="AU517" s="151" t="s">
        <v>86</v>
      </c>
      <c r="AV517" s="12" t="s">
        <v>86</v>
      </c>
      <c r="AW517" s="12" t="s">
        <v>37</v>
      </c>
      <c r="AX517" s="12" t="s">
        <v>76</v>
      </c>
      <c r="AY517" s="151" t="s">
        <v>146</v>
      </c>
    </row>
    <row r="518" spans="2:51" s="15" customFormat="1" ht="12">
      <c r="B518" s="181"/>
      <c r="D518" s="144" t="s">
        <v>171</v>
      </c>
      <c r="E518" s="182" t="s">
        <v>3</v>
      </c>
      <c r="F518" s="183" t="s">
        <v>271</v>
      </c>
      <c r="H518" s="184">
        <v>2.295</v>
      </c>
      <c r="I518" s="185"/>
      <c r="L518" s="181"/>
      <c r="M518" s="186"/>
      <c r="T518" s="187"/>
      <c r="AT518" s="182" t="s">
        <v>171</v>
      </c>
      <c r="AU518" s="182" t="s">
        <v>86</v>
      </c>
      <c r="AV518" s="15" t="s">
        <v>164</v>
      </c>
      <c r="AW518" s="15" t="s">
        <v>37</v>
      </c>
      <c r="AX518" s="15" t="s">
        <v>76</v>
      </c>
      <c r="AY518" s="182" t="s">
        <v>146</v>
      </c>
    </row>
    <row r="519" spans="2:51" s="14" customFormat="1" ht="12">
      <c r="B519" s="163"/>
      <c r="D519" s="144" t="s">
        <v>171</v>
      </c>
      <c r="E519" s="164" t="s">
        <v>3</v>
      </c>
      <c r="F519" s="165" t="s">
        <v>180</v>
      </c>
      <c r="H519" s="166">
        <v>9.614</v>
      </c>
      <c r="I519" s="167"/>
      <c r="L519" s="163"/>
      <c r="M519" s="168"/>
      <c r="T519" s="169"/>
      <c r="AT519" s="164" t="s">
        <v>171</v>
      </c>
      <c r="AU519" s="164" t="s">
        <v>86</v>
      </c>
      <c r="AV519" s="14" t="s">
        <v>153</v>
      </c>
      <c r="AW519" s="14" t="s">
        <v>37</v>
      </c>
      <c r="AX519" s="14" t="s">
        <v>84</v>
      </c>
      <c r="AY519" s="164" t="s">
        <v>146</v>
      </c>
    </row>
    <row r="520" spans="2:65" s="1" customFormat="1" ht="37.95" customHeight="1">
      <c r="B520" s="129"/>
      <c r="C520" s="130" t="s">
        <v>529</v>
      </c>
      <c r="D520" s="130" t="s">
        <v>148</v>
      </c>
      <c r="E520" s="132" t="s">
        <v>530</v>
      </c>
      <c r="F520" s="133" t="s">
        <v>531</v>
      </c>
      <c r="G520" s="134" t="s">
        <v>151</v>
      </c>
      <c r="H520" s="135">
        <v>708.654</v>
      </c>
      <c r="I520" s="136"/>
      <c r="J520" s="137">
        <f>ROUND(I520*H520,2)</f>
        <v>0</v>
      </c>
      <c r="K520" s="133" t="s">
        <v>152</v>
      </c>
      <c r="L520" s="34"/>
      <c r="M520" s="138" t="s">
        <v>3</v>
      </c>
      <c r="N520" s="139" t="s">
        <v>47</v>
      </c>
      <c r="P520" s="140">
        <f>O520*H520</f>
        <v>0</v>
      </c>
      <c r="Q520" s="140">
        <v>0.0303</v>
      </c>
      <c r="R520" s="140">
        <f>Q520*H520</f>
        <v>21.472216200000002</v>
      </c>
      <c r="S520" s="140">
        <v>0</v>
      </c>
      <c r="T520" s="141">
        <f>S520*H520</f>
        <v>0</v>
      </c>
      <c r="AR520" s="142" t="s">
        <v>153</v>
      </c>
      <c r="AT520" s="142" t="s">
        <v>148</v>
      </c>
      <c r="AU520" s="142" t="s">
        <v>86</v>
      </c>
      <c r="AY520" s="18" t="s">
        <v>146</v>
      </c>
      <c r="BE520" s="143">
        <f>IF(N520="základní",J520,0)</f>
        <v>0</v>
      </c>
      <c r="BF520" s="143">
        <f>IF(N520="snížená",J520,0)</f>
        <v>0</v>
      </c>
      <c r="BG520" s="143">
        <f>IF(N520="zákl. přenesená",J520,0)</f>
        <v>0</v>
      </c>
      <c r="BH520" s="143">
        <f>IF(N520="sníž. přenesená",J520,0)</f>
        <v>0</v>
      </c>
      <c r="BI520" s="143">
        <f>IF(N520="nulová",J520,0)</f>
        <v>0</v>
      </c>
      <c r="BJ520" s="18" t="s">
        <v>84</v>
      </c>
      <c r="BK520" s="143">
        <f>ROUND(I520*H520,2)</f>
        <v>0</v>
      </c>
      <c r="BL520" s="18" t="s">
        <v>153</v>
      </c>
      <c r="BM520" s="142" t="s">
        <v>532</v>
      </c>
    </row>
    <row r="521" spans="2:47" s="1" customFormat="1" ht="38.4">
      <c r="B521" s="34"/>
      <c r="D521" s="144" t="s">
        <v>155</v>
      </c>
      <c r="F521" s="145" t="s">
        <v>533</v>
      </c>
      <c r="I521" s="146"/>
      <c r="L521" s="34"/>
      <c r="M521" s="147"/>
      <c r="T521" s="55"/>
      <c r="AT521" s="18" t="s">
        <v>155</v>
      </c>
      <c r="AU521" s="18" t="s">
        <v>86</v>
      </c>
    </row>
    <row r="522" spans="2:47" s="1" customFormat="1" ht="12">
      <c r="B522" s="34"/>
      <c r="D522" s="148" t="s">
        <v>157</v>
      </c>
      <c r="F522" s="149" t="s">
        <v>534</v>
      </c>
      <c r="I522" s="146"/>
      <c r="L522" s="34"/>
      <c r="M522" s="147"/>
      <c r="T522" s="55"/>
      <c r="AT522" s="18" t="s">
        <v>157</v>
      </c>
      <c r="AU522" s="18" t="s">
        <v>86</v>
      </c>
    </row>
    <row r="523" spans="2:51" s="13" customFormat="1" ht="12">
      <c r="B523" s="157"/>
      <c r="D523" s="144" t="s">
        <v>171</v>
      </c>
      <c r="E523" s="158" t="s">
        <v>3</v>
      </c>
      <c r="F523" s="159" t="s">
        <v>356</v>
      </c>
      <c r="H523" s="158" t="s">
        <v>3</v>
      </c>
      <c r="I523" s="160"/>
      <c r="L523" s="157"/>
      <c r="M523" s="161"/>
      <c r="T523" s="162"/>
      <c r="AT523" s="158" t="s">
        <v>171</v>
      </c>
      <c r="AU523" s="158" t="s">
        <v>86</v>
      </c>
      <c r="AV523" s="13" t="s">
        <v>84</v>
      </c>
      <c r="AW523" s="13" t="s">
        <v>37</v>
      </c>
      <c r="AX523" s="13" t="s">
        <v>76</v>
      </c>
      <c r="AY523" s="158" t="s">
        <v>146</v>
      </c>
    </row>
    <row r="524" spans="2:51" s="12" customFormat="1" ht="20.4">
      <c r="B524" s="150"/>
      <c r="D524" s="144" t="s">
        <v>171</v>
      </c>
      <c r="E524" s="151" t="s">
        <v>3</v>
      </c>
      <c r="F524" s="152" t="s">
        <v>458</v>
      </c>
      <c r="H524" s="153">
        <v>55.094</v>
      </c>
      <c r="I524" s="154"/>
      <c r="L524" s="150"/>
      <c r="M524" s="155"/>
      <c r="T524" s="156"/>
      <c r="AT524" s="151" t="s">
        <v>171</v>
      </c>
      <c r="AU524" s="151" t="s">
        <v>86</v>
      </c>
      <c r="AV524" s="12" t="s">
        <v>86</v>
      </c>
      <c r="AW524" s="12" t="s">
        <v>37</v>
      </c>
      <c r="AX524" s="12" t="s">
        <v>76</v>
      </c>
      <c r="AY524" s="151" t="s">
        <v>146</v>
      </c>
    </row>
    <row r="525" spans="2:51" s="12" customFormat="1" ht="12">
      <c r="B525" s="150"/>
      <c r="D525" s="144" t="s">
        <v>171</v>
      </c>
      <c r="E525" s="151" t="s">
        <v>3</v>
      </c>
      <c r="F525" s="152" t="s">
        <v>459</v>
      </c>
      <c r="H525" s="153">
        <v>1.275</v>
      </c>
      <c r="I525" s="154"/>
      <c r="L525" s="150"/>
      <c r="M525" s="155"/>
      <c r="T525" s="156"/>
      <c r="AT525" s="151" t="s">
        <v>171</v>
      </c>
      <c r="AU525" s="151" t="s">
        <v>86</v>
      </c>
      <c r="AV525" s="12" t="s">
        <v>86</v>
      </c>
      <c r="AW525" s="12" t="s">
        <v>37</v>
      </c>
      <c r="AX525" s="12" t="s">
        <v>76</v>
      </c>
      <c r="AY525" s="151" t="s">
        <v>146</v>
      </c>
    </row>
    <row r="526" spans="2:51" s="12" customFormat="1" ht="12">
      <c r="B526" s="150"/>
      <c r="D526" s="144" t="s">
        <v>171</v>
      </c>
      <c r="E526" s="151" t="s">
        <v>3</v>
      </c>
      <c r="F526" s="152" t="s">
        <v>460</v>
      </c>
      <c r="H526" s="153">
        <v>4.63</v>
      </c>
      <c r="I526" s="154"/>
      <c r="L526" s="150"/>
      <c r="M526" s="155"/>
      <c r="T526" s="156"/>
      <c r="AT526" s="151" t="s">
        <v>171</v>
      </c>
      <c r="AU526" s="151" t="s">
        <v>86</v>
      </c>
      <c r="AV526" s="12" t="s">
        <v>86</v>
      </c>
      <c r="AW526" s="12" t="s">
        <v>37</v>
      </c>
      <c r="AX526" s="12" t="s">
        <v>76</v>
      </c>
      <c r="AY526" s="151" t="s">
        <v>146</v>
      </c>
    </row>
    <row r="527" spans="2:51" s="12" customFormat="1" ht="12">
      <c r="B527" s="150"/>
      <c r="D527" s="144" t="s">
        <v>171</v>
      </c>
      <c r="E527" s="151" t="s">
        <v>3</v>
      </c>
      <c r="F527" s="152" t="s">
        <v>461</v>
      </c>
      <c r="H527" s="153">
        <v>15.184</v>
      </c>
      <c r="I527" s="154"/>
      <c r="L527" s="150"/>
      <c r="M527" s="155"/>
      <c r="T527" s="156"/>
      <c r="AT527" s="151" t="s">
        <v>171</v>
      </c>
      <c r="AU527" s="151" t="s">
        <v>86</v>
      </c>
      <c r="AV527" s="12" t="s">
        <v>86</v>
      </c>
      <c r="AW527" s="12" t="s">
        <v>37</v>
      </c>
      <c r="AX527" s="12" t="s">
        <v>76</v>
      </c>
      <c r="AY527" s="151" t="s">
        <v>146</v>
      </c>
    </row>
    <row r="528" spans="2:51" s="12" customFormat="1" ht="12">
      <c r="B528" s="150"/>
      <c r="D528" s="144" t="s">
        <v>171</v>
      </c>
      <c r="E528" s="151" t="s">
        <v>3</v>
      </c>
      <c r="F528" s="152" t="s">
        <v>462</v>
      </c>
      <c r="H528" s="153">
        <v>-1.045</v>
      </c>
      <c r="I528" s="154"/>
      <c r="L528" s="150"/>
      <c r="M528" s="155"/>
      <c r="T528" s="156"/>
      <c r="AT528" s="151" t="s">
        <v>171</v>
      </c>
      <c r="AU528" s="151" t="s">
        <v>86</v>
      </c>
      <c r="AV528" s="12" t="s">
        <v>86</v>
      </c>
      <c r="AW528" s="12" t="s">
        <v>37</v>
      </c>
      <c r="AX528" s="12" t="s">
        <v>76</v>
      </c>
      <c r="AY528" s="151" t="s">
        <v>146</v>
      </c>
    </row>
    <row r="529" spans="2:51" s="12" customFormat="1" ht="20.4">
      <c r="B529" s="150"/>
      <c r="D529" s="144" t="s">
        <v>171</v>
      </c>
      <c r="E529" s="151" t="s">
        <v>3</v>
      </c>
      <c r="F529" s="152" t="s">
        <v>463</v>
      </c>
      <c r="H529" s="153">
        <v>274.154</v>
      </c>
      <c r="I529" s="154"/>
      <c r="L529" s="150"/>
      <c r="M529" s="155"/>
      <c r="T529" s="156"/>
      <c r="AT529" s="151" t="s">
        <v>171</v>
      </c>
      <c r="AU529" s="151" t="s">
        <v>86</v>
      </c>
      <c r="AV529" s="12" t="s">
        <v>86</v>
      </c>
      <c r="AW529" s="12" t="s">
        <v>37</v>
      </c>
      <c r="AX529" s="12" t="s">
        <v>76</v>
      </c>
      <c r="AY529" s="151" t="s">
        <v>146</v>
      </c>
    </row>
    <row r="530" spans="2:51" s="12" customFormat="1" ht="30.6">
      <c r="B530" s="150"/>
      <c r="D530" s="144" t="s">
        <v>171</v>
      </c>
      <c r="E530" s="151" t="s">
        <v>3</v>
      </c>
      <c r="F530" s="152" t="s">
        <v>464</v>
      </c>
      <c r="H530" s="153">
        <v>-52.464</v>
      </c>
      <c r="I530" s="154"/>
      <c r="L530" s="150"/>
      <c r="M530" s="155"/>
      <c r="T530" s="156"/>
      <c r="AT530" s="151" t="s">
        <v>171</v>
      </c>
      <c r="AU530" s="151" t="s">
        <v>86</v>
      </c>
      <c r="AV530" s="12" t="s">
        <v>86</v>
      </c>
      <c r="AW530" s="12" t="s">
        <v>37</v>
      </c>
      <c r="AX530" s="12" t="s">
        <v>76</v>
      </c>
      <c r="AY530" s="151" t="s">
        <v>146</v>
      </c>
    </row>
    <row r="531" spans="2:51" s="12" customFormat="1" ht="12">
      <c r="B531" s="150"/>
      <c r="D531" s="144" t="s">
        <v>171</v>
      </c>
      <c r="E531" s="151" t="s">
        <v>3</v>
      </c>
      <c r="F531" s="152" t="s">
        <v>465</v>
      </c>
      <c r="H531" s="153">
        <v>10.362</v>
      </c>
      <c r="I531" s="154"/>
      <c r="L531" s="150"/>
      <c r="M531" s="155"/>
      <c r="T531" s="156"/>
      <c r="AT531" s="151" t="s">
        <v>171</v>
      </c>
      <c r="AU531" s="151" t="s">
        <v>86</v>
      </c>
      <c r="AV531" s="12" t="s">
        <v>86</v>
      </c>
      <c r="AW531" s="12" t="s">
        <v>37</v>
      </c>
      <c r="AX531" s="12" t="s">
        <v>76</v>
      </c>
      <c r="AY531" s="151" t="s">
        <v>146</v>
      </c>
    </row>
    <row r="532" spans="2:51" s="12" customFormat="1" ht="12">
      <c r="B532" s="150"/>
      <c r="D532" s="144" t="s">
        <v>171</v>
      </c>
      <c r="E532" s="151" t="s">
        <v>3</v>
      </c>
      <c r="F532" s="152" t="s">
        <v>466</v>
      </c>
      <c r="H532" s="153">
        <v>1.86</v>
      </c>
      <c r="I532" s="154"/>
      <c r="L532" s="150"/>
      <c r="M532" s="155"/>
      <c r="T532" s="156"/>
      <c r="AT532" s="151" t="s">
        <v>171</v>
      </c>
      <c r="AU532" s="151" t="s">
        <v>86</v>
      </c>
      <c r="AV532" s="12" t="s">
        <v>86</v>
      </c>
      <c r="AW532" s="12" t="s">
        <v>37</v>
      </c>
      <c r="AX532" s="12" t="s">
        <v>76</v>
      </c>
      <c r="AY532" s="151" t="s">
        <v>146</v>
      </c>
    </row>
    <row r="533" spans="2:51" s="12" customFormat="1" ht="30.6">
      <c r="B533" s="150"/>
      <c r="D533" s="144" t="s">
        <v>171</v>
      </c>
      <c r="E533" s="151" t="s">
        <v>3</v>
      </c>
      <c r="F533" s="152" t="s">
        <v>467</v>
      </c>
      <c r="H533" s="153">
        <v>-19.798</v>
      </c>
      <c r="I533" s="154"/>
      <c r="L533" s="150"/>
      <c r="M533" s="155"/>
      <c r="T533" s="156"/>
      <c r="AT533" s="151" t="s">
        <v>171</v>
      </c>
      <c r="AU533" s="151" t="s">
        <v>86</v>
      </c>
      <c r="AV533" s="12" t="s">
        <v>86</v>
      </c>
      <c r="AW533" s="12" t="s">
        <v>37</v>
      </c>
      <c r="AX533" s="12" t="s">
        <v>76</v>
      </c>
      <c r="AY533" s="151" t="s">
        <v>146</v>
      </c>
    </row>
    <row r="534" spans="2:51" s="15" customFormat="1" ht="12">
      <c r="B534" s="181"/>
      <c r="D534" s="144" t="s">
        <v>171</v>
      </c>
      <c r="E534" s="182" t="s">
        <v>3</v>
      </c>
      <c r="F534" s="183" t="s">
        <v>271</v>
      </c>
      <c r="H534" s="184">
        <v>289.252</v>
      </c>
      <c r="I534" s="185"/>
      <c r="L534" s="181"/>
      <c r="M534" s="186"/>
      <c r="T534" s="187"/>
      <c r="AT534" s="182" t="s">
        <v>171</v>
      </c>
      <c r="AU534" s="182" t="s">
        <v>86</v>
      </c>
      <c r="AV534" s="15" t="s">
        <v>164</v>
      </c>
      <c r="AW534" s="15" t="s">
        <v>37</v>
      </c>
      <c r="AX534" s="15" t="s">
        <v>76</v>
      </c>
      <c r="AY534" s="182" t="s">
        <v>146</v>
      </c>
    </row>
    <row r="535" spans="2:51" s="13" customFormat="1" ht="12">
      <c r="B535" s="157"/>
      <c r="D535" s="144" t="s">
        <v>171</v>
      </c>
      <c r="E535" s="158" t="s">
        <v>3</v>
      </c>
      <c r="F535" s="159" t="s">
        <v>358</v>
      </c>
      <c r="H535" s="158" t="s">
        <v>3</v>
      </c>
      <c r="I535" s="160"/>
      <c r="L535" s="157"/>
      <c r="M535" s="161"/>
      <c r="T535" s="162"/>
      <c r="AT535" s="158" t="s">
        <v>171</v>
      </c>
      <c r="AU535" s="158" t="s">
        <v>86</v>
      </c>
      <c r="AV535" s="13" t="s">
        <v>84</v>
      </c>
      <c r="AW535" s="13" t="s">
        <v>37</v>
      </c>
      <c r="AX535" s="13" t="s">
        <v>76</v>
      </c>
      <c r="AY535" s="158" t="s">
        <v>146</v>
      </c>
    </row>
    <row r="536" spans="2:51" s="12" customFormat="1" ht="20.4">
      <c r="B536" s="150"/>
      <c r="D536" s="144" t="s">
        <v>171</v>
      </c>
      <c r="E536" s="151" t="s">
        <v>3</v>
      </c>
      <c r="F536" s="152" t="s">
        <v>468</v>
      </c>
      <c r="H536" s="153">
        <v>48.803</v>
      </c>
      <c r="I536" s="154"/>
      <c r="L536" s="150"/>
      <c r="M536" s="155"/>
      <c r="T536" s="156"/>
      <c r="AT536" s="151" t="s">
        <v>171</v>
      </c>
      <c r="AU536" s="151" t="s">
        <v>86</v>
      </c>
      <c r="AV536" s="12" t="s">
        <v>86</v>
      </c>
      <c r="AW536" s="12" t="s">
        <v>37</v>
      </c>
      <c r="AX536" s="12" t="s">
        <v>76</v>
      </c>
      <c r="AY536" s="151" t="s">
        <v>146</v>
      </c>
    </row>
    <row r="537" spans="2:51" s="12" customFormat="1" ht="30.6">
      <c r="B537" s="150"/>
      <c r="D537" s="144" t="s">
        <v>171</v>
      </c>
      <c r="E537" s="151" t="s">
        <v>3</v>
      </c>
      <c r="F537" s="152" t="s">
        <v>469</v>
      </c>
      <c r="H537" s="153">
        <v>65.157</v>
      </c>
      <c r="I537" s="154"/>
      <c r="L537" s="150"/>
      <c r="M537" s="155"/>
      <c r="T537" s="156"/>
      <c r="AT537" s="151" t="s">
        <v>171</v>
      </c>
      <c r="AU537" s="151" t="s">
        <v>86</v>
      </c>
      <c r="AV537" s="12" t="s">
        <v>86</v>
      </c>
      <c r="AW537" s="12" t="s">
        <v>37</v>
      </c>
      <c r="AX537" s="12" t="s">
        <v>76</v>
      </c>
      <c r="AY537" s="151" t="s">
        <v>146</v>
      </c>
    </row>
    <row r="538" spans="2:51" s="12" customFormat="1" ht="12">
      <c r="B538" s="150"/>
      <c r="D538" s="144" t="s">
        <v>171</v>
      </c>
      <c r="E538" s="151" t="s">
        <v>3</v>
      </c>
      <c r="F538" s="152" t="s">
        <v>470</v>
      </c>
      <c r="H538" s="153">
        <v>1.275</v>
      </c>
      <c r="I538" s="154"/>
      <c r="L538" s="150"/>
      <c r="M538" s="155"/>
      <c r="T538" s="156"/>
      <c r="AT538" s="151" t="s">
        <v>171</v>
      </c>
      <c r="AU538" s="151" t="s">
        <v>86</v>
      </c>
      <c r="AV538" s="12" t="s">
        <v>86</v>
      </c>
      <c r="AW538" s="12" t="s">
        <v>37</v>
      </c>
      <c r="AX538" s="12" t="s">
        <v>76</v>
      </c>
      <c r="AY538" s="151" t="s">
        <v>146</v>
      </c>
    </row>
    <row r="539" spans="2:51" s="12" customFormat="1" ht="12">
      <c r="B539" s="150"/>
      <c r="D539" s="144" t="s">
        <v>171</v>
      </c>
      <c r="E539" s="151" t="s">
        <v>3</v>
      </c>
      <c r="F539" s="152" t="s">
        <v>471</v>
      </c>
      <c r="H539" s="153">
        <v>9.45</v>
      </c>
      <c r="I539" s="154"/>
      <c r="L539" s="150"/>
      <c r="M539" s="155"/>
      <c r="T539" s="156"/>
      <c r="AT539" s="151" t="s">
        <v>171</v>
      </c>
      <c r="AU539" s="151" t="s">
        <v>86</v>
      </c>
      <c r="AV539" s="12" t="s">
        <v>86</v>
      </c>
      <c r="AW539" s="12" t="s">
        <v>37</v>
      </c>
      <c r="AX539" s="12" t="s">
        <v>76</v>
      </c>
      <c r="AY539" s="151" t="s">
        <v>146</v>
      </c>
    </row>
    <row r="540" spans="2:51" s="12" customFormat="1" ht="12">
      <c r="B540" s="150"/>
      <c r="D540" s="144" t="s">
        <v>171</v>
      </c>
      <c r="E540" s="151" t="s">
        <v>3</v>
      </c>
      <c r="F540" s="152" t="s">
        <v>472</v>
      </c>
      <c r="H540" s="153">
        <v>17.121</v>
      </c>
      <c r="I540" s="154"/>
      <c r="L540" s="150"/>
      <c r="M540" s="155"/>
      <c r="T540" s="156"/>
      <c r="AT540" s="151" t="s">
        <v>171</v>
      </c>
      <c r="AU540" s="151" t="s">
        <v>86</v>
      </c>
      <c r="AV540" s="12" t="s">
        <v>86</v>
      </c>
      <c r="AW540" s="12" t="s">
        <v>37</v>
      </c>
      <c r="AX540" s="12" t="s">
        <v>76</v>
      </c>
      <c r="AY540" s="151" t="s">
        <v>146</v>
      </c>
    </row>
    <row r="541" spans="2:51" s="12" customFormat="1" ht="20.4">
      <c r="B541" s="150"/>
      <c r="D541" s="144" t="s">
        <v>171</v>
      </c>
      <c r="E541" s="151" t="s">
        <v>3</v>
      </c>
      <c r="F541" s="152" t="s">
        <v>473</v>
      </c>
      <c r="H541" s="153">
        <v>31.094</v>
      </c>
      <c r="I541" s="154"/>
      <c r="L541" s="150"/>
      <c r="M541" s="155"/>
      <c r="T541" s="156"/>
      <c r="AT541" s="151" t="s">
        <v>171</v>
      </c>
      <c r="AU541" s="151" t="s">
        <v>86</v>
      </c>
      <c r="AV541" s="12" t="s">
        <v>86</v>
      </c>
      <c r="AW541" s="12" t="s">
        <v>37</v>
      </c>
      <c r="AX541" s="12" t="s">
        <v>76</v>
      </c>
      <c r="AY541" s="151" t="s">
        <v>146</v>
      </c>
    </row>
    <row r="542" spans="2:51" s="12" customFormat="1" ht="30.6">
      <c r="B542" s="150"/>
      <c r="D542" s="144" t="s">
        <v>171</v>
      </c>
      <c r="E542" s="151" t="s">
        <v>3</v>
      </c>
      <c r="F542" s="152" t="s">
        <v>474</v>
      </c>
      <c r="H542" s="153">
        <v>23.291</v>
      </c>
      <c r="I542" s="154"/>
      <c r="L542" s="150"/>
      <c r="M542" s="155"/>
      <c r="T542" s="156"/>
      <c r="AT542" s="151" t="s">
        <v>171</v>
      </c>
      <c r="AU542" s="151" t="s">
        <v>86</v>
      </c>
      <c r="AV542" s="12" t="s">
        <v>86</v>
      </c>
      <c r="AW542" s="12" t="s">
        <v>37</v>
      </c>
      <c r="AX542" s="12" t="s">
        <v>76</v>
      </c>
      <c r="AY542" s="151" t="s">
        <v>146</v>
      </c>
    </row>
    <row r="543" spans="2:51" s="12" customFormat="1" ht="12">
      <c r="B543" s="150"/>
      <c r="D543" s="144" t="s">
        <v>171</v>
      </c>
      <c r="E543" s="151" t="s">
        <v>3</v>
      </c>
      <c r="F543" s="152" t="s">
        <v>475</v>
      </c>
      <c r="H543" s="153">
        <v>5.382</v>
      </c>
      <c r="I543" s="154"/>
      <c r="L543" s="150"/>
      <c r="M543" s="155"/>
      <c r="T543" s="156"/>
      <c r="AT543" s="151" t="s">
        <v>171</v>
      </c>
      <c r="AU543" s="151" t="s">
        <v>86</v>
      </c>
      <c r="AV543" s="12" t="s">
        <v>86</v>
      </c>
      <c r="AW543" s="12" t="s">
        <v>37</v>
      </c>
      <c r="AX543" s="12" t="s">
        <v>76</v>
      </c>
      <c r="AY543" s="151" t="s">
        <v>146</v>
      </c>
    </row>
    <row r="544" spans="2:51" s="12" customFormat="1" ht="12">
      <c r="B544" s="150"/>
      <c r="D544" s="144" t="s">
        <v>171</v>
      </c>
      <c r="E544" s="151" t="s">
        <v>3</v>
      </c>
      <c r="F544" s="152" t="s">
        <v>476</v>
      </c>
      <c r="H544" s="153">
        <v>8.342</v>
      </c>
      <c r="I544" s="154"/>
      <c r="L544" s="150"/>
      <c r="M544" s="155"/>
      <c r="T544" s="156"/>
      <c r="AT544" s="151" t="s">
        <v>171</v>
      </c>
      <c r="AU544" s="151" t="s">
        <v>86</v>
      </c>
      <c r="AV544" s="12" t="s">
        <v>86</v>
      </c>
      <c r="AW544" s="12" t="s">
        <v>37</v>
      </c>
      <c r="AX544" s="12" t="s">
        <v>76</v>
      </c>
      <c r="AY544" s="151" t="s">
        <v>146</v>
      </c>
    </row>
    <row r="545" spans="2:51" s="12" customFormat="1" ht="20.4">
      <c r="B545" s="150"/>
      <c r="D545" s="144" t="s">
        <v>171</v>
      </c>
      <c r="E545" s="151" t="s">
        <v>3</v>
      </c>
      <c r="F545" s="152" t="s">
        <v>477</v>
      </c>
      <c r="H545" s="153">
        <v>20.881</v>
      </c>
      <c r="I545" s="154"/>
      <c r="L545" s="150"/>
      <c r="M545" s="155"/>
      <c r="T545" s="156"/>
      <c r="AT545" s="151" t="s">
        <v>171</v>
      </c>
      <c r="AU545" s="151" t="s">
        <v>86</v>
      </c>
      <c r="AV545" s="12" t="s">
        <v>86</v>
      </c>
      <c r="AW545" s="12" t="s">
        <v>37</v>
      </c>
      <c r="AX545" s="12" t="s">
        <v>76</v>
      </c>
      <c r="AY545" s="151" t="s">
        <v>146</v>
      </c>
    </row>
    <row r="546" spans="2:51" s="12" customFormat="1" ht="20.4">
      <c r="B546" s="150"/>
      <c r="D546" s="144" t="s">
        <v>171</v>
      </c>
      <c r="E546" s="151" t="s">
        <v>3</v>
      </c>
      <c r="F546" s="152" t="s">
        <v>478</v>
      </c>
      <c r="H546" s="153">
        <v>34.328</v>
      </c>
      <c r="I546" s="154"/>
      <c r="L546" s="150"/>
      <c r="M546" s="155"/>
      <c r="T546" s="156"/>
      <c r="AT546" s="151" t="s">
        <v>171</v>
      </c>
      <c r="AU546" s="151" t="s">
        <v>86</v>
      </c>
      <c r="AV546" s="12" t="s">
        <v>86</v>
      </c>
      <c r="AW546" s="12" t="s">
        <v>37</v>
      </c>
      <c r="AX546" s="12" t="s">
        <v>76</v>
      </c>
      <c r="AY546" s="151" t="s">
        <v>146</v>
      </c>
    </row>
    <row r="547" spans="2:51" s="12" customFormat="1" ht="20.4">
      <c r="B547" s="150"/>
      <c r="D547" s="144" t="s">
        <v>171</v>
      </c>
      <c r="E547" s="151" t="s">
        <v>3</v>
      </c>
      <c r="F547" s="152" t="s">
        <v>479</v>
      </c>
      <c r="H547" s="153">
        <v>39.991</v>
      </c>
      <c r="I547" s="154"/>
      <c r="L547" s="150"/>
      <c r="M547" s="155"/>
      <c r="T547" s="156"/>
      <c r="AT547" s="151" t="s">
        <v>171</v>
      </c>
      <c r="AU547" s="151" t="s">
        <v>86</v>
      </c>
      <c r="AV547" s="12" t="s">
        <v>86</v>
      </c>
      <c r="AW547" s="12" t="s">
        <v>37</v>
      </c>
      <c r="AX547" s="12" t="s">
        <v>76</v>
      </c>
      <c r="AY547" s="151" t="s">
        <v>146</v>
      </c>
    </row>
    <row r="548" spans="2:51" s="12" customFormat="1" ht="12">
      <c r="B548" s="150"/>
      <c r="D548" s="144" t="s">
        <v>171</v>
      </c>
      <c r="E548" s="151" t="s">
        <v>3</v>
      </c>
      <c r="F548" s="152" t="s">
        <v>480</v>
      </c>
      <c r="H548" s="153">
        <v>25.164</v>
      </c>
      <c r="I548" s="154"/>
      <c r="L548" s="150"/>
      <c r="M548" s="155"/>
      <c r="T548" s="156"/>
      <c r="AT548" s="151" t="s">
        <v>171</v>
      </c>
      <c r="AU548" s="151" t="s">
        <v>86</v>
      </c>
      <c r="AV548" s="12" t="s">
        <v>86</v>
      </c>
      <c r="AW548" s="12" t="s">
        <v>37</v>
      </c>
      <c r="AX548" s="12" t="s">
        <v>76</v>
      </c>
      <c r="AY548" s="151" t="s">
        <v>146</v>
      </c>
    </row>
    <row r="549" spans="2:51" s="12" customFormat="1" ht="20.4">
      <c r="B549" s="150"/>
      <c r="D549" s="144" t="s">
        <v>171</v>
      </c>
      <c r="E549" s="151" t="s">
        <v>3</v>
      </c>
      <c r="F549" s="152" t="s">
        <v>481</v>
      </c>
      <c r="H549" s="153">
        <v>104.61</v>
      </c>
      <c r="I549" s="154"/>
      <c r="L549" s="150"/>
      <c r="M549" s="155"/>
      <c r="T549" s="156"/>
      <c r="AT549" s="151" t="s">
        <v>171</v>
      </c>
      <c r="AU549" s="151" t="s">
        <v>86</v>
      </c>
      <c r="AV549" s="12" t="s">
        <v>86</v>
      </c>
      <c r="AW549" s="12" t="s">
        <v>37</v>
      </c>
      <c r="AX549" s="12" t="s">
        <v>76</v>
      </c>
      <c r="AY549" s="151" t="s">
        <v>146</v>
      </c>
    </row>
    <row r="550" spans="2:51" s="12" customFormat="1" ht="30.6">
      <c r="B550" s="150"/>
      <c r="D550" s="144" t="s">
        <v>171</v>
      </c>
      <c r="E550" s="151" t="s">
        <v>3</v>
      </c>
      <c r="F550" s="152" t="s">
        <v>482</v>
      </c>
      <c r="H550" s="153">
        <v>-21.795</v>
      </c>
      <c r="I550" s="154"/>
      <c r="L550" s="150"/>
      <c r="M550" s="155"/>
      <c r="T550" s="156"/>
      <c r="AT550" s="151" t="s">
        <v>171</v>
      </c>
      <c r="AU550" s="151" t="s">
        <v>86</v>
      </c>
      <c r="AV550" s="12" t="s">
        <v>86</v>
      </c>
      <c r="AW550" s="12" t="s">
        <v>37</v>
      </c>
      <c r="AX550" s="12" t="s">
        <v>76</v>
      </c>
      <c r="AY550" s="151" t="s">
        <v>146</v>
      </c>
    </row>
    <row r="551" spans="2:51" s="12" customFormat="1" ht="12">
      <c r="B551" s="150"/>
      <c r="D551" s="144" t="s">
        <v>171</v>
      </c>
      <c r="E551" s="151" t="s">
        <v>3</v>
      </c>
      <c r="F551" s="152" t="s">
        <v>483</v>
      </c>
      <c r="H551" s="153">
        <v>0.606</v>
      </c>
      <c r="I551" s="154"/>
      <c r="L551" s="150"/>
      <c r="M551" s="155"/>
      <c r="T551" s="156"/>
      <c r="AT551" s="151" t="s">
        <v>171</v>
      </c>
      <c r="AU551" s="151" t="s">
        <v>86</v>
      </c>
      <c r="AV551" s="12" t="s">
        <v>86</v>
      </c>
      <c r="AW551" s="12" t="s">
        <v>37</v>
      </c>
      <c r="AX551" s="12" t="s">
        <v>76</v>
      </c>
      <c r="AY551" s="151" t="s">
        <v>146</v>
      </c>
    </row>
    <row r="552" spans="2:51" s="12" customFormat="1" ht="12">
      <c r="B552" s="150"/>
      <c r="D552" s="144" t="s">
        <v>171</v>
      </c>
      <c r="E552" s="151" t="s">
        <v>3</v>
      </c>
      <c r="F552" s="152" t="s">
        <v>484</v>
      </c>
      <c r="H552" s="153">
        <v>5.702</v>
      </c>
      <c r="I552" s="154"/>
      <c r="L552" s="150"/>
      <c r="M552" s="155"/>
      <c r="T552" s="156"/>
      <c r="AT552" s="151" t="s">
        <v>171</v>
      </c>
      <c r="AU552" s="151" t="s">
        <v>86</v>
      </c>
      <c r="AV552" s="12" t="s">
        <v>86</v>
      </c>
      <c r="AW552" s="12" t="s">
        <v>37</v>
      </c>
      <c r="AX552" s="12" t="s">
        <v>76</v>
      </c>
      <c r="AY552" s="151" t="s">
        <v>146</v>
      </c>
    </row>
    <row r="553" spans="2:51" s="15" customFormat="1" ht="12">
      <c r="B553" s="181"/>
      <c r="D553" s="144" t="s">
        <v>171</v>
      </c>
      <c r="E553" s="182" t="s">
        <v>3</v>
      </c>
      <c r="F553" s="183" t="s">
        <v>271</v>
      </c>
      <c r="H553" s="184">
        <v>419.402</v>
      </c>
      <c r="I553" s="185"/>
      <c r="L553" s="181"/>
      <c r="M553" s="186"/>
      <c r="T553" s="187"/>
      <c r="AT553" s="182" t="s">
        <v>171</v>
      </c>
      <c r="AU553" s="182" t="s">
        <v>86</v>
      </c>
      <c r="AV553" s="15" t="s">
        <v>164</v>
      </c>
      <c r="AW553" s="15" t="s">
        <v>37</v>
      </c>
      <c r="AX553" s="15" t="s">
        <v>76</v>
      </c>
      <c r="AY553" s="182" t="s">
        <v>146</v>
      </c>
    </row>
    <row r="554" spans="2:51" s="14" customFormat="1" ht="12">
      <c r="B554" s="163"/>
      <c r="D554" s="144" t="s">
        <v>171</v>
      </c>
      <c r="E554" s="164" t="s">
        <v>3</v>
      </c>
      <c r="F554" s="165" t="s">
        <v>180</v>
      </c>
      <c r="H554" s="166">
        <v>708.654</v>
      </c>
      <c r="I554" s="167"/>
      <c r="L554" s="163"/>
      <c r="M554" s="168"/>
      <c r="T554" s="169"/>
      <c r="AT554" s="164" t="s">
        <v>171</v>
      </c>
      <c r="AU554" s="164" t="s">
        <v>86</v>
      </c>
      <c r="AV554" s="14" t="s">
        <v>153</v>
      </c>
      <c r="AW554" s="14" t="s">
        <v>37</v>
      </c>
      <c r="AX554" s="14" t="s">
        <v>84</v>
      </c>
      <c r="AY554" s="164" t="s">
        <v>146</v>
      </c>
    </row>
    <row r="555" spans="2:65" s="1" customFormat="1" ht="24.15" customHeight="1">
      <c r="B555" s="129"/>
      <c r="C555" s="130" t="s">
        <v>535</v>
      </c>
      <c r="D555" s="130" t="s">
        <v>148</v>
      </c>
      <c r="E555" s="132" t="s">
        <v>536</v>
      </c>
      <c r="F555" s="133" t="s">
        <v>537</v>
      </c>
      <c r="G555" s="134" t="s">
        <v>375</v>
      </c>
      <c r="H555" s="135">
        <v>15.71</v>
      </c>
      <c r="I555" s="136"/>
      <c r="J555" s="137">
        <f>ROUND(I555*H555,2)</f>
        <v>0</v>
      </c>
      <c r="K555" s="133" t="s">
        <v>152</v>
      </c>
      <c r="L555" s="34"/>
      <c r="M555" s="138" t="s">
        <v>3</v>
      </c>
      <c r="N555" s="139" t="s">
        <v>47</v>
      </c>
      <c r="P555" s="140">
        <f>O555*H555</f>
        <v>0</v>
      </c>
      <c r="Q555" s="140">
        <v>0.0015</v>
      </c>
      <c r="R555" s="140">
        <f>Q555*H555</f>
        <v>0.023565000000000003</v>
      </c>
      <c r="S555" s="140">
        <v>0</v>
      </c>
      <c r="T555" s="141">
        <f>S555*H555</f>
        <v>0</v>
      </c>
      <c r="AR555" s="142" t="s">
        <v>153</v>
      </c>
      <c r="AT555" s="142" t="s">
        <v>148</v>
      </c>
      <c r="AU555" s="142" t="s">
        <v>86</v>
      </c>
      <c r="AY555" s="18" t="s">
        <v>146</v>
      </c>
      <c r="BE555" s="143">
        <f>IF(N555="základní",J555,0)</f>
        <v>0</v>
      </c>
      <c r="BF555" s="143">
        <f>IF(N555="snížená",J555,0)</f>
        <v>0</v>
      </c>
      <c r="BG555" s="143">
        <f>IF(N555="zákl. přenesená",J555,0)</f>
        <v>0</v>
      </c>
      <c r="BH555" s="143">
        <f>IF(N555="sníž. přenesená",J555,0)</f>
        <v>0</v>
      </c>
      <c r="BI555" s="143">
        <f>IF(N555="nulová",J555,0)</f>
        <v>0</v>
      </c>
      <c r="BJ555" s="18" t="s">
        <v>84</v>
      </c>
      <c r="BK555" s="143">
        <f>ROUND(I555*H555,2)</f>
        <v>0</v>
      </c>
      <c r="BL555" s="18" t="s">
        <v>153</v>
      </c>
      <c r="BM555" s="142" t="s">
        <v>538</v>
      </c>
    </row>
    <row r="556" spans="2:47" s="1" customFormat="1" ht="19.2">
      <c r="B556" s="34"/>
      <c r="D556" s="144" t="s">
        <v>155</v>
      </c>
      <c r="F556" s="145" t="s">
        <v>539</v>
      </c>
      <c r="I556" s="146"/>
      <c r="L556" s="34"/>
      <c r="M556" s="147"/>
      <c r="T556" s="55"/>
      <c r="AT556" s="18" t="s">
        <v>155</v>
      </c>
      <c r="AU556" s="18" t="s">
        <v>86</v>
      </c>
    </row>
    <row r="557" spans="2:47" s="1" customFormat="1" ht="12">
      <c r="B557" s="34"/>
      <c r="D557" s="148" t="s">
        <v>157</v>
      </c>
      <c r="F557" s="149" t="s">
        <v>540</v>
      </c>
      <c r="I557" s="146"/>
      <c r="L557" s="34"/>
      <c r="M557" s="147"/>
      <c r="T557" s="55"/>
      <c r="AT557" s="18" t="s">
        <v>157</v>
      </c>
      <c r="AU557" s="18" t="s">
        <v>86</v>
      </c>
    </row>
    <row r="558" spans="2:51" s="13" customFormat="1" ht="12">
      <c r="B558" s="157"/>
      <c r="D558" s="144" t="s">
        <v>171</v>
      </c>
      <c r="E558" s="158" t="s">
        <v>3</v>
      </c>
      <c r="F558" s="159" t="s">
        <v>356</v>
      </c>
      <c r="H558" s="158" t="s">
        <v>3</v>
      </c>
      <c r="I558" s="160"/>
      <c r="L558" s="157"/>
      <c r="M558" s="161"/>
      <c r="T558" s="162"/>
      <c r="AT558" s="158" t="s">
        <v>171</v>
      </c>
      <c r="AU558" s="158" t="s">
        <v>86</v>
      </c>
      <c r="AV558" s="13" t="s">
        <v>84</v>
      </c>
      <c r="AW558" s="13" t="s">
        <v>37</v>
      </c>
      <c r="AX558" s="13" t="s">
        <v>76</v>
      </c>
      <c r="AY558" s="158" t="s">
        <v>146</v>
      </c>
    </row>
    <row r="559" spans="2:51" s="12" customFormat="1" ht="12">
      <c r="B559" s="150"/>
      <c r="D559" s="144" t="s">
        <v>171</v>
      </c>
      <c r="E559" s="151" t="s">
        <v>3</v>
      </c>
      <c r="F559" s="152" t="s">
        <v>541</v>
      </c>
      <c r="H559" s="153">
        <v>6.7</v>
      </c>
      <c r="I559" s="154"/>
      <c r="L559" s="150"/>
      <c r="M559" s="155"/>
      <c r="T559" s="156"/>
      <c r="AT559" s="151" t="s">
        <v>171</v>
      </c>
      <c r="AU559" s="151" t="s">
        <v>86</v>
      </c>
      <c r="AV559" s="12" t="s">
        <v>86</v>
      </c>
      <c r="AW559" s="12" t="s">
        <v>37</v>
      </c>
      <c r="AX559" s="12" t="s">
        <v>76</v>
      </c>
      <c r="AY559" s="151" t="s">
        <v>146</v>
      </c>
    </row>
    <row r="560" spans="2:51" s="12" customFormat="1" ht="12">
      <c r="B560" s="150"/>
      <c r="D560" s="144" t="s">
        <v>171</v>
      </c>
      <c r="E560" s="151" t="s">
        <v>3</v>
      </c>
      <c r="F560" s="152" t="s">
        <v>542</v>
      </c>
      <c r="H560" s="153">
        <v>3.61</v>
      </c>
      <c r="I560" s="154"/>
      <c r="L560" s="150"/>
      <c r="M560" s="155"/>
      <c r="T560" s="156"/>
      <c r="AT560" s="151" t="s">
        <v>171</v>
      </c>
      <c r="AU560" s="151" t="s">
        <v>86</v>
      </c>
      <c r="AV560" s="12" t="s">
        <v>86</v>
      </c>
      <c r="AW560" s="12" t="s">
        <v>37</v>
      </c>
      <c r="AX560" s="12" t="s">
        <v>76</v>
      </c>
      <c r="AY560" s="151" t="s">
        <v>146</v>
      </c>
    </row>
    <row r="561" spans="2:51" s="12" customFormat="1" ht="12">
      <c r="B561" s="150"/>
      <c r="D561" s="144" t="s">
        <v>171</v>
      </c>
      <c r="E561" s="151" t="s">
        <v>3</v>
      </c>
      <c r="F561" s="152" t="s">
        <v>543</v>
      </c>
      <c r="H561" s="153">
        <v>5.4</v>
      </c>
      <c r="I561" s="154"/>
      <c r="L561" s="150"/>
      <c r="M561" s="155"/>
      <c r="T561" s="156"/>
      <c r="AT561" s="151" t="s">
        <v>171</v>
      </c>
      <c r="AU561" s="151" t="s">
        <v>86</v>
      </c>
      <c r="AV561" s="12" t="s">
        <v>86</v>
      </c>
      <c r="AW561" s="12" t="s">
        <v>37</v>
      </c>
      <c r="AX561" s="12" t="s">
        <v>76</v>
      </c>
      <c r="AY561" s="151" t="s">
        <v>146</v>
      </c>
    </row>
    <row r="562" spans="2:51" s="15" customFormat="1" ht="12">
      <c r="B562" s="181"/>
      <c r="D562" s="144" t="s">
        <v>171</v>
      </c>
      <c r="E562" s="182" t="s">
        <v>3</v>
      </c>
      <c r="F562" s="183" t="s">
        <v>271</v>
      </c>
      <c r="H562" s="184">
        <v>15.71</v>
      </c>
      <c r="I562" s="185"/>
      <c r="L562" s="181"/>
      <c r="M562" s="186"/>
      <c r="T562" s="187"/>
      <c r="AT562" s="182" t="s">
        <v>171</v>
      </c>
      <c r="AU562" s="182" t="s">
        <v>86</v>
      </c>
      <c r="AV562" s="15" t="s">
        <v>164</v>
      </c>
      <c r="AW562" s="15" t="s">
        <v>37</v>
      </c>
      <c r="AX562" s="15" t="s">
        <v>76</v>
      </c>
      <c r="AY562" s="182" t="s">
        <v>146</v>
      </c>
    </row>
    <row r="563" spans="2:51" s="14" customFormat="1" ht="12">
      <c r="B563" s="163"/>
      <c r="D563" s="144" t="s">
        <v>171</v>
      </c>
      <c r="E563" s="164" t="s">
        <v>3</v>
      </c>
      <c r="F563" s="165" t="s">
        <v>180</v>
      </c>
      <c r="H563" s="166">
        <v>15.71</v>
      </c>
      <c r="I563" s="167"/>
      <c r="L563" s="163"/>
      <c r="M563" s="168"/>
      <c r="T563" s="169"/>
      <c r="AT563" s="164" t="s">
        <v>171</v>
      </c>
      <c r="AU563" s="164" t="s">
        <v>86</v>
      </c>
      <c r="AV563" s="14" t="s">
        <v>153</v>
      </c>
      <c r="AW563" s="14" t="s">
        <v>37</v>
      </c>
      <c r="AX563" s="14" t="s">
        <v>84</v>
      </c>
      <c r="AY563" s="164" t="s">
        <v>146</v>
      </c>
    </row>
    <row r="564" spans="2:65" s="1" customFormat="1" ht="37.95" customHeight="1">
      <c r="B564" s="129"/>
      <c r="C564" s="130" t="s">
        <v>544</v>
      </c>
      <c r="D564" s="130" t="s">
        <v>148</v>
      </c>
      <c r="E564" s="132" t="s">
        <v>545</v>
      </c>
      <c r="F564" s="133" t="s">
        <v>546</v>
      </c>
      <c r="G564" s="134" t="s">
        <v>375</v>
      </c>
      <c r="H564" s="135">
        <v>6.7</v>
      </c>
      <c r="I564" s="136"/>
      <c r="J564" s="137">
        <f>ROUND(I564*H564,2)</f>
        <v>0</v>
      </c>
      <c r="K564" s="133" t="s">
        <v>152</v>
      </c>
      <c r="L564" s="34"/>
      <c r="M564" s="138" t="s">
        <v>3</v>
      </c>
      <c r="N564" s="139" t="s">
        <v>47</v>
      </c>
      <c r="P564" s="140">
        <f>O564*H564</f>
        <v>0</v>
      </c>
      <c r="Q564" s="140">
        <v>0.001758</v>
      </c>
      <c r="R564" s="140">
        <f>Q564*H564</f>
        <v>0.0117786</v>
      </c>
      <c r="S564" s="140">
        <v>0</v>
      </c>
      <c r="T564" s="141">
        <f>S564*H564</f>
        <v>0</v>
      </c>
      <c r="AR564" s="142" t="s">
        <v>153</v>
      </c>
      <c r="AT564" s="142" t="s">
        <v>148</v>
      </c>
      <c r="AU564" s="142" t="s">
        <v>86</v>
      </c>
      <c r="AY564" s="18" t="s">
        <v>146</v>
      </c>
      <c r="BE564" s="143">
        <f>IF(N564="základní",J564,0)</f>
        <v>0</v>
      </c>
      <c r="BF564" s="143">
        <f>IF(N564="snížená",J564,0)</f>
        <v>0</v>
      </c>
      <c r="BG564" s="143">
        <f>IF(N564="zákl. přenesená",J564,0)</f>
        <v>0</v>
      </c>
      <c r="BH564" s="143">
        <f>IF(N564="sníž. přenesená",J564,0)</f>
        <v>0</v>
      </c>
      <c r="BI564" s="143">
        <f>IF(N564="nulová",J564,0)</f>
        <v>0</v>
      </c>
      <c r="BJ564" s="18" t="s">
        <v>84</v>
      </c>
      <c r="BK564" s="143">
        <f>ROUND(I564*H564,2)</f>
        <v>0</v>
      </c>
      <c r="BL564" s="18" t="s">
        <v>153</v>
      </c>
      <c r="BM564" s="142" t="s">
        <v>547</v>
      </c>
    </row>
    <row r="565" spans="2:47" s="1" customFormat="1" ht="28.8">
      <c r="B565" s="34"/>
      <c r="D565" s="144" t="s">
        <v>155</v>
      </c>
      <c r="F565" s="145" t="s">
        <v>548</v>
      </c>
      <c r="I565" s="146"/>
      <c r="L565" s="34"/>
      <c r="M565" s="147"/>
      <c r="T565" s="55"/>
      <c r="AT565" s="18" t="s">
        <v>155</v>
      </c>
      <c r="AU565" s="18" t="s">
        <v>86</v>
      </c>
    </row>
    <row r="566" spans="2:47" s="1" customFormat="1" ht="12">
      <c r="B566" s="34"/>
      <c r="D566" s="148" t="s">
        <v>157</v>
      </c>
      <c r="F566" s="149" t="s">
        <v>549</v>
      </c>
      <c r="I566" s="146"/>
      <c r="L566" s="34"/>
      <c r="M566" s="147"/>
      <c r="T566" s="55"/>
      <c r="AT566" s="18" t="s">
        <v>157</v>
      </c>
      <c r="AU566" s="18" t="s">
        <v>86</v>
      </c>
    </row>
    <row r="567" spans="2:51" s="13" customFormat="1" ht="12">
      <c r="B567" s="157"/>
      <c r="D567" s="144" t="s">
        <v>171</v>
      </c>
      <c r="E567" s="158" t="s">
        <v>3</v>
      </c>
      <c r="F567" s="159" t="s">
        <v>356</v>
      </c>
      <c r="H567" s="158" t="s">
        <v>3</v>
      </c>
      <c r="I567" s="160"/>
      <c r="L567" s="157"/>
      <c r="M567" s="161"/>
      <c r="T567" s="162"/>
      <c r="AT567" s="158" t="s">
        <v>171</v>
      </c>
      <c r="AU567" s="158" t="s">
        <v>86</v>
      </c>
      <c r="AV567" s="13" t="s">
        <v>84</v>
      </c>
      <c r="AW567" s="13" t="s">
        <v>37</v>
      </c>
      <c r="AX567" s="13" t="s">
        <v>76</v>
      </c>
      <c r="AY567" s="158" t="s">
        <v>146</v>
      </c>
    </row>
    <row r="568" spans="2:51" s="12" customFormat="1" ht="12">
      <c r="B568" s="150"/>
      <c r="D568" s="144" t="s">
        <v>171</v>
      </c>
      <c r="E568" s="151" t="s">
        <v>3</v>
      </c>
      <c r="F568" s="152" t="s">
        <v>550</v>
      </c>
      <c r="H568" s="153">
        <v>6.7</v>
      </c>
      <c r="I568" s="154"/>
      <c r="L568" s="150"/>
      <c r="M568" s="155"/>
      <c r="T568" s="156"/>
      <c r="AT568" s="151" t="s">
        <v>171</v>
      </c>
      <c r="AU568" s="151" t="s">
        <v>86</v>
      </c>
      <c r="AV568" s="12" t="s">
        <v>86</v>
      </c>
      <c r="AW568" s="12" t="s">
        <v>37</v>
      </c>
      <c r="AX568" s="12" t="s">
        <v>76</v>
      </c>
      <c r="AY568" s="151" t="s">
        <v>146</v>
      </c>
    </row>
    <row r="569" spans="2:51" s="14" customFormat="1" ht="12">
      <c r="B569" s="163"/>
      <c r="D569" s="144" t="s">
        <v>171</v>
      </c>
      <c r="E569" s="164" t="s">
        <v>3</v>
      </c>
      <c r="F569" s="165" t="s">
        <v>180</v>
      </c>
      <c r="H569" s="166">
        <v>6.7</v>
      </c>
      <c r="I569" s="167"/>
      <c r="L569" s="163"/>
      <c r="M569" s="168"/>
      <c r="T569" s="169"/>
      <c r="AT569" s="164" t="s">
        <v>171</v>
      </c>
      <c r="AU569" s="164" t="s">
        <v>86</v>
      </c>
      <c r="AV569" s="14" t="s">
        <v>153</v>
      </c>
      <c r="AW569" s="14" t="s">
        <v>37</v>
      </c>
      <c r="AX569" s="14" t="s">
        <v>84</v>
      </c>
      <c r="AY569" s="164" t="s">
        <v>146</v>
      </c>
    </row>
    <row r="570" spans="2:65" s="1" customFormat="1" ht="16.5" customHeight="1">
      <c r="B570" s="129"/>
      <c r="C570" s="170" t="s">
        <v>551</v>
      </c>
      <c r="D570" s="170" t="s">
        <v>257</v>
      </c>
      <c r="E570" s="172" t="s">
        <v>552</v>
      </c>
      <c r="F570" s="173" t="s">
        <v>553</v>
      </c>
      <c r="G570" s="174" t="s">
        <v>151</v>
      </c>
      <c r="H570" s="175">
        <v>1.675</v>
      </c>
      <c r="I570" s="176"/>
      <c r="J570" s="177">
        <f>ROUND(I570*H570,2)</f>
        <v>0</v>
      </c>
      <c r="K570" s="173" t="s">
        <v>152</v>
      </c>
      <c r="L570" s="178"/>
      <c r="M570" s="179" t="s">
        <v>3</v>
      </c>
      <c r="N570" s="180" t="s">
        <v>47</v>
      </c>
      <c r="P570" s="140">
        <f>O570*H570</f>
        <v>0</v>
      </c>
      <c r="Q570" s="140">
        <v>0.00056</v>
      </c>
      <c r="R570" s="140">
        <f>Q570*H570</f>
        <v>0.0009379999999999999</v>
      </c>
      <c r="S570" s="140">
        <v>0</v>
      </c>
      <c r="T570" s="141">
        <f>S570*H570</f>
        <v>0</v>
      </c>
      <c r="AR570" s="142" t="s">
        <v>203</v>
      </c>
      <c r="AT570" s="142" t="s">
        <v>257</v>
      </c>
      <c r="AU570" s="142" t="s">
        <v>86</v>
      </c>
      <c r="AY570" s="18" t="s">
        <v>146</v>
      </c>
      <c r="BE570" s="143">
        <f>IF(N570="základní",J570,0)</f>
        <v>0</v>
      </c>
      <c r="BF570" s="143">
        <f>IF(N570="snížená",J570,0)</f>
        <v>0</v>
      </c>
      <c r="BG570" s="143">
        <f>IF(N570="zákl. přenesená",J570,0)</f>
        <v>0</v>
      </c>
      <c r="BH570" s="143">
        <f>IF(N570="sníž. přenesená",J570,0)</f>
        <v>0</v>
      </c>
      <c r="BI570" s="143">
        <f>IF(N570="nulová",J570,0)</f>
        <v>0</v>
      </c>
      <c r="BJ570" s="18" t="s">
        <v>84</v>
      </c>
      <c r="BK570" s="143">
        <f>ROUND(I570*H570,2)</f>
        <v>0</v>
      </c>
      <c r="BL570" s="18" t="s">
        <v>153</v>
      </c>
      <c r="BM570" s="142" t="s">
        <v>554</v>
      </c>
    </row>
    <row r="571" spans="2:47" s="1" customFormat="1" ht="12">
      <c r="B571" s="34"/>
      <c r="D571" s="144" t="s">
        <v>155</v>
      </c>
      <c r="F571" s="145" t="s">
        <v>553</v>
      </c>
      <c r="I571" s="146"/>
      <c r="L571" s="34"/>
      <c r="M571" s="147"/>
      <c r="T571" s="55"/>
      <c r="AT571" s="18" t="s">
        <v>155</v>
      </c>
      <c r="AU571" s="18" t="s">
        <v>86</v>
      </c>
    </row>
    <row r="572" spans="2:51" s="12" customFormat="1" ht="12">
      <c r="B572" s="150"/>
      <c r="D572" s="144" t="s">
        <v>171</v>
      </c>
      <c r="F572" s="152" t="s">
        <v>555</v>
      </c>
      <c r="H572" s="153">
        <v>1.675</v>
      </c>
      <c r="I572" s="154"/>
      <c r="L572" s="150"/>
      <c r="M572" s="155"/>
      <c r="T572" s="156"/>
      <c r="AT572" s="151" t="s">
        <v>171</v>
      </c>
      <c r="AU572" s="151" t="s">
        <v>86</v>
      </c>
      <c r="AV572" s="12" t="s">
        <v>86</v>
      </c>
      <c r="AW572" s="12" t="s">
        <v>4</v>
      </c>
      <c r="AX572" s="12" t="s">
        <v>84</v>
      </c>
      <c r="AY572" s="151" t="s">
        <v>146</v>
      </c>
    </row>
    <row r="573" spans="2:65" s="1" customFormat="1" ht="33" customHeight="1">
      <c r="B573" s="129"/>
      <c r="C573" s="130" t="s">
        <v>556</v>
      </c>
      <c r="D573" s="130" t="s">
        <v>148</v>
      </c>
      <c r="E573" s="132" t="s">
        <v>557</v>
      </c>
      <c r="F573" s="133" t="s">
        <v>558</v>
      </c>
      <c r="G573" s="134" t="s">
        <v>167</v>
      </c>
      <c r="H573" s="135">
        <v>0.125</v>
      </c>
      <c r="I573" s="136"/>
      <c r="J573" s="137">
        <f>ROUND(I573*H573,2)</f>
        <v>0</v>
      </c>
      <c r="K573" s="133" t="s">
        <v>152</v>
      </c>
      <c r="L573" s="34"/>
      <c r="M573" s="138" t="s">
        <v>3</v>
      </c>
      <c r="N573" s="139" t="s">
        <v>47</v>
      </c>
      <c r="P573" s="140">
        <f>O573*H573</f>
        <v>0</v>
      </c>
      <c r="Q573" s="140">
        <v>2.50187</v>
      </c>
      <c r="R573" s="140">
        <f>Q573*H573</f>
        <v>0.31273375</v>
      </c>
      <c r="S573" s="140">
        <v>0</v>
      </c>
      <c r="T573" s="141">
        <f>S573*H573</f>
        <v>0</v>
      </c>
      <c r="AR573" s="142" t="s">
        <v>153</v>
      </c>
      <c r="AT573" s="142" t="s">
        <v>148</v>
      </c>
      <c r="AU573" s="142" t="s">
        <v>86</v>
      </c>
      <c r="AY573" s="18" t="s">
        <v>146</v>
      </c>
      <c r="BE573" s="143">
        <f>IF(N573="základní",J573,0)</f>
        <v>0</v>
      </c>
      <c r="BF573" s="143">
        <f>IF(N573="snížená",J573,0)</f>
        <v>0</v>
      </c>
      <c r="BG573" s="143">
        <f>IF(N573="zákl. přenesená",J573,0)</f>
        <v>0</v>
      </c>
      <c r="BH573" s="143">
        <f>IF(N573="sníž. přenesená",J573,0)</f>
        <v>0</v>
      </c>
      <c r="BI573" s="143">
        <f>IF(N573="nulová",J573,0)</f>
        <v>0</v>
      </c>
      <c r="BJ573" s="18" t="s">
        <v>84</v>
      </c>
      <c r="BK573" s="143">
        <f>ROUND(I573*H573,2)</f>
        <v>0</v>
      </c>
      <c r="BL573" s="18" t="s">
        <v>153</v>
      </c>
      <c r="BM573" s="142" t="s">
        <v>559</v>
      </c>
    </row>
    <row r="574" spans="2:47" s="1" customFormat="1" ht="19.2">
      <c r="B574" s="34"/>
      <c r="D574" s="144" t="s">
        <v>155</v>
      </c>
      <c r="F574" s="145" t="s">
        <v>560</v>
      </c>
      <c r="I574" s="146"/>
      <c r="L574" s="34"/>
      <c r="M574" s="147"/>
      <c r="T574" s="55"/>
      <c r="AT574" s="18" t="s">
        <v>155</v>
      </c>
      <c r="AU574" s="18" t="s">
        <v>86</v>
      </c>
    </row>
    <row r="575" spans="2:47" s="1" customFormat="1" ht="12">
      <c r="B575" s="34"/>
      <c r="D575" s="148" t="s">
        <v>157</v>
      </c>
      <c r="F575" s="149" t="s">
        <v>561</v>
      </c>
      <c r="I575" s="146"/>
      <c r="L575" s="34"/>
      <c r="M575" s="147"/>
      <c r="T575" s="55"/>
      <c r="AT575" s="18" t="s">
        <v>157</v>
      </c>
      <c r="AU575" s="18" t="s">
        <v>86</v>
      </c>
    </row>
    <row r="576" spans="2:51" s="13" customFormat="1" ht="12">
      <c r="B576" s="157"/>
      <c r="D576" s="144" t="s">
        <v>171</v>
      </c>
      <c r="E576" s="158" t="s">
        <v>3</v>
      </c>
      <c r="F576" s="159" t="s">
        <v>562</v>
      </c>
      <c r="H576" s="158" t="s">
        <v>3</v>
      </c>
      <c r="I576" s="160"/>
      <c r="L576" s="157"/>
      <c r="M576" s="161"/>
      <c r="T576" s="162"/>
      <c r="AT576" s="158" t="s">
        <v>171</v>
      </c>
      <c r="AU576" s="158" t="s">
        <v>86</v>
      </c>
      <c r="AV576" s="13" t="s">
        <v>84</v>
      </c>
      <c r="AW576" s="13" t="s">
        <v>37</v>
      </c>
      <c r="AX576" s="13" t="s">
        <v>76</v>
      </c>
      <c r="AY576" s="158" t="s">
        <v>146</v>
      </c>
    </row>
    <row r="577" spans="2:51" s="12" customFormat="1" ht="12">
      <c r="B577" s="150"/>
      <c r="D577" s="144" t="s">
        <v>171</v>
      </c>
      <c r="E577" s="151" t="s">
        <v>3</v>
      </c>
      <c r="F577" s="152" t="s">
        <v>563</v>
      </c>
      <c r="H577" s="153">
        <v>0.125</v>
      </c>
      <c r="I577" s="154"/>
      <c r="L577" s="150"/>
      <c r="M577" s="155"/>
      <c r="T577" s="156"/>
      <c r="AT577" s="151" t="s">
        <v>171</v>
      </c>
      <c r="AU577" s="151" t="s">
        <v>86</v>
      </c>
      <c r="AV577" s="12" t="s">
        <v>86</v>
      </c>
      <c r="AW577" s="12" t="s">
        <v>37</v>
      </c>
      <c r="AX577" s="12" t="s">
        <v>76</v>
      </c>
      <c r="AY577" s="151" t="s">
        <v>146</v>
      </c>
    </row>
    <row r="578" spans="2:51" s="14" customFormat="1" ht="12">
      <c r="B578" s="163"/>
      <c r="D578" s="144" t="s">
        <v>171</v>
      </c>
      <c r="E578" s="164" t="s">
        <v>3</v>
      </c>
      <c r="F578" s="165" t="s">
        <v>180</v>
      </c>
      <c r="H578" s="166">
        <v>0.125</v>
      </c>
      <c r="I578" s="167"/>
      <c r="L578" s="163"/>
      <c r="M578" s="168"/>
      <c r="T578" s="169"/>
      <c r="AT578" s="164" t="s">
        <v>171</v>
      </c>
      <c r="AU578" s="164" t="s">
        <v>86</v>
      </c>
      <c r="AV578" s="14" t="s">
        <v>153</v>
      </c>
      <c r="AW578" s="14" t="s">
        <v>37</v>
      </c>
      <c r="AX578" s="14" t="s">
        <v>84</v>
      </c>
      <c r="AY578" s="164" t="s">
        <v>146</v>
      </c>
    </row>
    <row r="579" spans="2:65" s="1" customFormat="1" ht="24.15" customHeight="1">
      <c r="B579" s="129"/>
      <c r="C579" s="130" t="s">
        <v>564</v>
      </c>
      <c r="D579" s="130" t="s">
        <v>148</v>
      </c>
      <c r="E579" s="132" t="s">
        <v>565</v>
      </c>
      <c r="F579" s="133" t="s">
        <v>566</v>
      </c>
      <c r="G579" s="134" t="s">
        <v>167</v>
      </c>
      <c r="H579" s="135">
        <v>1.697</v>
      </c>
      <c r="I579" s="136"/>
      <c r="J579" s="137">
        <f>ROUND(I579*H579,2)</f>
        <v>0</v>
      </c>
      <c r="K579" s="133" t="s">
        <v>152</v>
      </c>
      <c r="L579" s="34"/>
      <c r="M579" s="138" t="s">
        <v>3</v>
      </c>
      <c r="N579" s="139" t="s">
        <v>47</v>
      </c>
      <c r="P579" s="140">
        <f>O579*H579</f>
        <v>0</v>
      </c>
      <c r="Q579" s="140">
        <v>2.30102</v>
      </c>
      <c r="R579" s="140">
        <f>Q579*H579</f>
        <v>3.90483094</v>
      </c>
      <c r="S579" s="140">
        <v>0</v>
      </c>
      <c r="T579" s="141">
        <f>S579*H579</f>
        <v>0</v>
      </c>
      <c r="AR579" s="142" t="s">
        <v>153</v>
      </c>
      <c r="AT579" s="142" t="s">
        <v>148</v>
      </c>
      <c r="AU579" s="142" t="s">
        <v>86</v>
      </c>
      <c r="AY579" s="18" t="s">
        <v>146</v>
      </c>
      <c r="BE579" s="143">
        <f>IF(N579="základní",J579,0)</f>
        <v>0</v>
      </c>
      <c r="BF579" s="143">
        <f>IF(N579="snížená",J579,0)</f>
        <v>0</v>
      </c>
      <c r="BG579" s="143">
        <f>IF(N579="zákl. přenesená",J579,0)</f>
        <v>0</v>
      </c>
      <c r="BH579" s="143">
        <f>IF(N579="sníž. přenesená",J579,0)</f>
        <v>0</v>
      </c>
      <c r="BI579" s="143">
        <f>IF(N579="nulová",J579,0)</f>
        <v>0</v>
      </c>
      <c r="BJ579" s="18" t="s">
        <v>84</v>
      </c>
      <c r="BK579" s="143">
        <f>ROUND(I579*H579,2)</f>
        <v>0</v>
      </c>
      <c r="BL579" s="18" t="s">
        <v>153</v>
      </c>
      <c r="BM579" s="142" t="s">
        <v>567</v>
      </c>
    </row>
    <row r="580" spans="2:47" s="1" customFormat="1" ht="28.8">
      <c r="B580" s="34"/>
      <c r="D580" s="144" t="s">
        <v>155</v>
      </c>
      <c r="F580" s="145" t="s">
        <v>568</v>
      </c>
      <c r="I580" s="146"/>
      <c r="L580" s="34"/>
      <c r="M580" s="147"/>
      <c r="T580" s="55"/>
      <c r="AT580" s="18" t="s">
        <v>155</v>
      </c>
      <c r="AU580" s="18" t="s">
        <v>86</v>
      </c>
    </row>
    <row r="581" spans="2:47" s="1" customFormat="1" ht="12">
      <c r="B581" s="34"/>
      <c r="D581" s="148" t="s">
        <v>157</v>
      </c>
      <c r="F581" s="149" t="s">
        <v>569</v>
      </c>
      <c r="I581" s="146"/>
      <c r="L581" s="34"/>
      <c r="M581" s="147"/>
      <c r="T581" s="55"/>
      <c r="AT581" s="18" t="s">
        <v>157</v>
      </c>
      <c r="AU581" s="18" t="s">
        <v>86</v>
      </c>
    </row>
    <row r="582" spans="2:51" s="13" customFormat="1" ht="12">
      <c r="B582" s="157"/>
      <c r="D582" s="144" t="s">
        <v>171</v>
      </c>
      <c r="E582" s="158" t="s">
        <v>3</v>
      </c>
      <c r="F582" s="159" t="s">
        <v>356</v>
      </c>
      <c r="H582" s="158" t="s">
        <v>3</v>
      </c>
      <c r="I582" s="160"/>
      <c r="L582" s="157"/>
      <c r="M582" s="161"/>
      <c r="T582" s="162"/>
      <c r="AT582" s="158" t="s">
        <v>171</v>
      </c>
      <c r="AU582" s="158" t="s">
        <v>86</v>
      </c>
      <c r="AV582" s="13" t="s">
        <v>84</v>
      </c>
      <c r="AW582" s="13" t="s">
        <v>37</v>
      </c>
      <c r="AX582" s="13" t="s">
        <v>76</v>
      </c>
      <c r="AY582" s="158" t="s">
        <v>146</v>
      </c>
    </row>
    <row r="583" spans="2:51" s="12" customFormat="1" ht="12">
      <c r="B583" s="150"/>
      <c r="D583" s="144" t="s">
        <v>171</v>
      </c>
      <c r="E583" s="151" t="s">
        <v>3</v>
      </c>
      <c r="F583" s="152" t="s">
        <v>570</v>
      </c>
      <c r="H583" s="153">
        <v>0.059</v>
      </c>
      <c r="I583" s="154"/>
      <c r="L583" s="150"/>
      <c r="M583" s="155"/>
      <c r="T583" s="156"/>
      <c r="AT583" s="151" t="s">
        <v>171</v>
      </c>
      <c r="AU583" s="151" t="s">
        <v>86</v>
      </c>
      <c r="AV583" s="12" t="s">
        <v>86</v>
      </c>
      <c r="AW583" s="12" t="s">
        <v>37</v>
      </c>
      <c r="AX583" s="12" t="s">
        <v>76</v>
      </c>
      <c r="AY583" s="151" t="s">
        <v>146</v>
      </c>
    </row>
    <row r="584" spans="2:51" s="15" customFormat="1" ht="12">
      <c r="B584" s="181"/>
      <c r="D584" s="144" t="s">
        <v>171</v>
      </c>
      <c r="E584" s="182" t="s">
        <v>3</v>
      </c>
      <c r="F584" s="183" t="s">
        <v>271</v>
      </c>
      <c r="H584" s="184">
        <v>0.059</v>
      </c>
      <c r="I584" s="185"/>
      <c r="L584" s="181"/>
      <c r="M584" s="186"/>
      <c r="T584" s="187"/>
      <c r="AT584" s="182" t="s">
        <v>171</v>
      </c>
      <c r="AU584" s="182" t="s">
        <v>86</v>
      </c>
      <c r="AV584" s="15" t="s">
        <v>164</v>
      </c>
      <c r="AW584" s="15" t="s">
        <v>37</v>
      </c>
      <c r="AX584" s="15" t="s">
        <v>76</v>
      </c>
      <c r="AY584" s="182" t="s">
        <v>146</v>
      </c>
    </row>
    <row r="585" spans="2:51" s="13" customFormat="1" ht="12">
      <c r="B585" s="157"/>
      <c r="D585" s="144" t="s">
        <v>171</v>
      </c>
      <c r="E585" s="158" t="s">
        <v>3</v>
      </c>
      <c r="F585" s="159" t="s">
        <v>358</v>
      </c>
      <c r="H585" s="158" t="s">
        <v>3</v>
      </c>
      <c r="I585" s="160"/>
      <c r="L585" s="157"/>
      <c r="M585" s="161"/>
      <c r="T585" s="162"/>
      <c r="AT585" s="158" t="s">
        <v>171</v>
      </c>
      <c r="AU585" s="158" t="s">
        <v>86</v>
      </c>
      <c r="AV585" s="13" t="s">
        <v>84</v>
      </c>
      <c r="AW585" s="13" t="s">
        <v>37</v>
      </c>
      <c r="AX585" s="13" t="s">
        <v>76</v>
      </c>
      <c r="AY585" s="158" t="s">
        <v>146</v>
      </c>
    </row>
    <row r="586" spans="2:51" s="12" customFormat="1" ht="12">
      <c r="B586" s="150"/>
      <c r="D586" s="144" t="s">
        <v>171</v>
      </c>
      <c r="E586" s="151" t="s">
        <v>3</v>
      </c>
      <c r="F586" s="152" t="s">
        <v>571</v>
      </c>
      <c r="H586" s="153">
        <v>1.638</v>
      </c>
      <c r="I586" s="154"/>
      <c r="L586" s="150"/>
      <c r="M586" s="155"/>
      <c r="T586" s="156"/>
      <c r="AT586" s="151" t="s">
        <v>171</v>
      </c>
      <c r="AU586" s="151" t="s">
        <v>86</v>
      </c>
      <c r="AV586" s="12" t="s">
        <v>86</v>
      </c>
      <c r="AW586" s="12" t="s">
        <v>37</v>
      </c>
      <c r="AX586" s="12" t="s">
        <v>76</v>
      </c>
      <c r="AY586" s="151" t="s">
        <v>146</v>
      </c>
    </row>
    <row r="587" spans="2:51" s="15" customFormat="1" ht="12">
      <c r="B587" s="181"/>
      <c r="D587" s="144" t="s">
        <v>171</v>
      </c>
      <c r="E587" s="182" t="s">
        <v>3</v>
      </c>
      <c r="F587" s="183" t="s">
        <v>271</v>
      </c>
      <c r="H587" s="184">
        <v>1.638</v>
      </c>
      <c r="I587" s="185"/>
      <c r="L587" s="181"/>
      <c r="M587" s="186"/>
      <c r="T587" s="187"/>
      <c r="AT587" s="182" t="s">
        <v>171</v>
      </c>
      <c r="AU587" s="182" t="s">
        <v>86</v>
      </c>
      <c r="AV587" s="15" t="s">
        <v>164</v>
      </c>
      <c r="AW587" s="15" t="s">
        <v>37</v>
      </c>
      <c r="AX587" s="15" t="s">
        <v>76</v>
      </c>
      <c r="AY587" s="182" t="s">
        <v>146</v>
      </c>
    </row>
    <row r="588" spans="2:51" s="14" customFormat="1" ht="12">
      <c r="B588" s="163"/>
      <c r="D588" s="144" t="s">
        <v>171</v>
      </c>
      <c r="E588" s="164" t="s">
        <v>3</v>
      </c>
      <c r="F588" s="165" t="s">
        <v>180</v>
      </c>
      <c r="H588" s="166">
        <v>1.697</v>
      </c>
      <c r="I588" s="167"/>
      <c r="L588" s="163"/>
      <c r="M588" s="168"/>
      <c r="T588" s="169"/>
      <c r="AT588" s="164" t="s">
        <v>171</v>
      </c>
      <c r="AU588" s="164" t="s">
        <v>86</v>
      </c>
      <c r="AV588" s="14" t="s">
        <v>153</v>
      </c>
      <c r="AW588" s="14" t="s">
        <v>37</v>
      </c>
      <c r="AX588" s="14" t="s">
        <v>84</v>
      </c>
      <c r="AY588" s="164" t="s">
        <v>146</v>
      </c>
    </row>
    <row r="589" spans="2:65" s="1" customFormat="1" ht="24.15" customHeight="1">
      <c r="B589" s="129"/>
      <c r="C589" s="130" t="s">
        <v>572</v>
      </c>
      <c r="D589" s="130" t="s">
        <v>148</v>
      </c>
      <c r="E589" s="132" t="s">
        <v>573</v>
      </c>
      <c r="F589" s="133" t="s">
        <v>574</v>
      </c>
      <c r="G589" s="134" t="s">
        <v>167</v>
      </c>
      <c r="H589" s="135">
        <v>0.125</v>
      </c>
      <c r="I589" s="136"/>
      <c r="J589" s="137">
        <f>ROUND(I589*H589,2)</f>
        <v>0</v>
      </c>
      <c r="K589" s="133" t="s">
        <v>152</v>
      </c>
      <c r="L589" s="34"/>
      <c r="M589" s="138" t="s">
        <v>3</v>
      </c>
      <c r="N589" s="139" t="s">
        <v>47</v>
      </c>
      <c r="P589" s="140">
        <f>O589*H589</f>
        <v>0</v>
      </c>
      <c r="Q589" s="140">
        <v>0</v>
      </c>
      <c r="R589" s="140">
        <f>Q589*H589</f>
        <v>0</v>
      </c>
      <c r="S589" s="140">
        <v>0</v>
      </c>
      <c r="T589" s="141">
        <f>S589*H589</f>
        <v>0</v>
      </c>
      <c r="AR589" s="142" t="s">
        <v>153</v>
      </c>
      <c r="AT589" s="142" t="s">
        <v>148</v>
      </c>
      <c r="AU589" s="142" t="s">
        <v>86</v>
      </c>
      <c r="AY589" s="18" t="s">
        <v>146</v>
      </c>
      <c r="BE589" s="143">
        <f>IF(N589="základní",J589,0)</f>
        <v>0</v>
      </c>
      <c r="BF589" s="143">
        <f>IF(N589="snížená",J589,0)</f>
        <v>0</v>
      </c>
      <c r="BG589" s="143">
        <f>IF(N589="zákl. přenesená",J589,0)</f>
        <v>0</v>
      </c>
      <c r="BH589" s="143">
        <f>IF(N589="sníž. přenesená",J589,0)</f>
        <v>0</v>
      </c>
      <c r="BI589" s="143">
        <f>IF(N589="nulová",J589,0)</f>
        <v>0</v>
      </c>
      <c r="BJ589" s="18" t="s">
        <v>84</v>
      </c>
      <c r="BK589" s="143">
        <f>ROUND(I589*H589,2)</f>
        <v>0</v>
      </c>
      <c r="BL589" s="18" t="s">
        <v>153</v>
      </c>
      <c r="BM589" s="142" t="s">
        <v>575</v>
      </c>
    </row>
    <row r="590" spans="2:47" s="1" customFormat="1" ht="19.2">
      <c r="B590" s="34"/>
      <c r="D590" s="144" t="s">
        <v>155</v>
      </c>
      <c r="F590" s="145" t="s">
        <v>576</v>
      </c>
      <c r="I590" s="146"/>
      <c r="L590" s="34"/>
      <c r="M590" s="147"/>
      <c r="T590" s="55"/>
      <c r="AT590" s="18" t="s">
        <v>155</v>
      </c>
      <c r="AU590" s="18" t="s">
        <v>86</v>
      </c>
    </row>
    <row r="591" spans="2:47" s="1" customFormat="1" ht="12">
      <c r="B591" s="34"/>
      <c r="D591" s="148" t="s">
        <v>157</v>
      </c>
      <c r="F591" s="149" t="s">
        <v>577</v>
      </c>
      <c r="I591" s="146"/>
      <c r="L591" s="34"/>
      <c r="M591" s="147"/>
      <c r="T591" s="55"/>
      <c r="AT591" s="18" t="s">
        <v>157</v>
      </c>
      <c r="AU591" s="18" t="s">
        <v>86</v>
      </c>
    </row>
    <row r="592" spans="2:51" s="13" customFormat="1" ht="12">
      <c r="B592" s="157"/>
      <c r="D592" s="144" t="s">
        <v>171</v>
      </c>
      <c r="E592" s="158" t="s">
        <v>3</v>
      </c>
      <c r="F592" s="159" t="s">
        <v>562</v>
      </c>
      <c r="H592" s="158" t="s">
        <v>3</v>
      </c>
      <c r="I592" s="160"/>
      <c r="L592" s="157"/>
      <c r="M592" s="161"/>
      <c r="T592" s="162"/>
      <c r="AT592" s="158" t="s">
        <v>171</v>
      </c>
      <c r="AU592" s="158" t="s">
        <v>86</v>
      </c>
      <c r="AV592" s="13" t="s">
        <v>84</v>
      </c>
      <c r="AW592" s="13" t="s">
        <v>37</v>
      </c>
      <c r="AX592" s="13" t="s">
        <v>76</v>
      </c>
      <c r="AY592" s="158" t="s">
        <v>146</v>
      </c>
    </row>
    <row r="593" spans="2:51" s="12" customFormat="1" ht="12">
      <c r="B593" s="150"/>
      <c r="D593" s="144" t="s">
        <v>171</v>
      </c>
      <c r="E593" s="151" t="s">
        <v>3</v>
      </c>
      <c r="F593" s="152" t="s">
        <v>563</v>
      </c>
      <c r="H593" s="153">
        <v>0.125</v>
      </c>
      <c r="I593" s="154"/>
      <c r="L593" s="150"/>
      <c r="M593" s="155"/>
      <c r="T593" s="156"/>
      <c r="AT593" s="151" t="s">
        <v>171</v>
      </c>
      <c r="AU593" s="151" t="s">
        <v>86</v>
      </c>
      <c r="AV593" s="12" t="s">
        <v>86</v>
      </c>
      <c r="AW593" s="12" t="s">
        <v>37</v>
      </c>
      <c r="AX593" s="12" t="s">
        <v>76</v>
      </c>
      <c r="AY593" s="151" t="s">
        <v>146</v>
      </c>
    </row>
    <row r="594" spans="2:51" s="14" customFormat="1" ht="12">
      <c r="B594" s="163"/>
      <c r="D594" s="144" t="s">
        <v>171</v>
      </c>
      <c r="E594" s="164" t="s">
        <v>3</v>
      </c>
      <c r="F594" s="165" t="s">
        <v>180</v>
      </c>
      <c r="H594" s="166">
        <v>0.125</v>
      </c>
      <c r="I594" s="167"/>
      <c r="L594" s="163"/>
      <c r="M594" s="168"/>
      <c r="T594" s="169"/>
      <c r="AT594" s="164" t="s">
        <v>171</v>
      </c>
      <c r="AU594" s="164" t="s">
        <v>86</v>
      </c>
      <c r="AV594" s="14" t="s">
        <v>153</v>
      </c>
      <c r="AW594" s="14" t="s">
        <v>37</v>
      </c>
      <c r="AX594" s="14" t="s">
        <v>84</v>
      </c>
      <c r="AY594" s="164" t="s">
        <v>146</v>
      </c>
    </row>
    <row r="595" spans="2:65" s="1" customFormat="1" ht="33" customHeight="1">
      <c r="B595" s="129"/>
      <c r="C595" s="130" t="s">
        <v>578</v>
      </c>
      <c r="D595" s="130" t="s">
        <v>148</v>
      </c>
      <c r="E595" s="132" t="s">
        <v>579</v>
      </c>
      <c r="F595" s="133" t="s">
        <v>580</v>
      </c>
      <c r="G595" s="134" t="s">
        <v>167</v>
      </c>
      <c r="H595" s="135">
        <v>0.125</v>
      </c>
      <c r="I595" s="136"/>
      <c r="J595" s="137">
        <f>ROUND(I595*H595,2)</f>
        <v>0</v>
      </c>
      <c r="K595" s="133" t="s">
        <v>152</v>
      </c>
      <c r="L595" s="34"/>
      <c r="M595" s="138" t="s">
        <v>3</v>
      </c>
      <c r="N595" s="139" t="s">
        <v>47</v>
      </c>
      <c r="P595" s="140">
        <f>O595*H595</f>
        <v>0</v>
      </c>
      <c r="Q595" s="140">
        <v>0</v>
      </c>
      <c r="R595" s="140">
        <f>Q595*H595</f>
        <v>0</v>
      </c>
      <c r="S595" s="140">
        <v>0</v>
      </c>
      <c r="T595" s="141">
        <f>S595*H595</f>
        <v>0</v>
      </c>
      <c r="AR595" s="142" t="s">
        <v>153</v>
      </c>
      <c r="AT595" s="142" t="s">
        <v>148</v>
      </c>
      <c r="AU595" s="142" t="s">
        <v>86</v>
      </c>
      <c r="AY595" s="18" t="s">
        <v>146</v>
      </c>
      <c r="BE595" s="143">
        <f>IF(N595="základní",J595,0)</f>
        <v>0</v>
      </c>
      <c r="BF595" s="143">
        <f>IF(N595="snížená",J595,0)</f>
        <v>0</v>
      </c>
      <c r="BG595" s="143">
        <f>IF(N595="zákl. přenesená",J595,0)</f>
        <v>0</v>
      </c>
      <c r="BH595" s="143">
        <f>IF(N595="sníž. přenesená",J595,0)</f>
        <v>0</v>
      </c>
      <c r="BI595" s="143">
        <f>IF(N595="nulová",J595,0)</f>
        <v>0</v>
      </c>
      <c r="BJ595" s="18" t="s">
        <v>84</v>
      </c>
      <c r="BK595" s="143">
        <f>ROUND(I595*H595,2)</f>
        <v>0</v>
      </c>
      <c r="BL595" s="18" t="s">
        <v>153</v>
      </c>
      <c r="BM595" s="142" t="s">
        <v>581</v>
      </c>
    </row>
    <row r="596" spans="2:47" s="1" customFormat="1" ht="28.8">
      <c r="B596" s="34"/>
      <c r="D596" s="144" t="s">
        <v>155</v>
      </c>
      <c r="F596" s="145" t="s">
        <v>582</v>
      </c>
      <c r="I596" s="146"/>
      <c r="L596" s="34"/>
      <c r="M596" s="147"/>
      <c r="T596" s="55"/>
      <c r="AT596" s="18" t="s">
        <v>155</v>
      </c>
      <c r="AU596" s="18" t="s">
        <v>86</v>
      </c>
    </row>
    <row r="597" spans="2:47" s="1" customFormat="1" ht="12">
      <c r="B597" s="34"/>
      <c r="D597" s="148" t="s">
        <v>157</v>
      </c>
      <c r="F597" s="149" t="s">
        <v>583</v>
      </c>
      <c r="I597" s="146"/>
      <c r="L597" s="34"/>
      <c r="M597" s="147"/>
      <c r="T597" s="55"/>
      <c r="AT597" s="18" t="s">
        <v>157</v>
      </c>
      <c r="AU597" s="18" t="s">
        <v>86</v>
      </c>
    </row>
    <row r="598" spans="2:51" s="13" customFormat="1" ht="12">
      <c r="B598" s="157"/>
      <c r="D598" s="144" t="s">
        <v>171</v>
      </c>
      <c r="E598" s="158" t="s">
        <v>3</v>
      </c>
      <c r="F598" s="159" t="s">
        <v>562</v>
      </c>
      <c r="H598" s="158" t="s">
        <v>3</v>
      </c>
      <c r="I598" s="160"/>
      <c r="L598" s="157"/>
      <c r="M598" s="161"/>
      <c r="T598" s="162"/>
      <c r="AT598" s="158" t="s">
        <v>171</v>
      </c>
      <c r="AU598" s="158" t="s">
        <v>86</v>
      </c>
      <c r="AV598" s="13" t="s">
        <v>84</v>
      </c>
      <c r="AW598" s="13" t="s">
        <v>37</v>
      </c>
      <c r="AX598" s="13" t="s">
        <v>76</v>
      </c>
      <c r="AY598" s="158" t="s">
        <v>146</v>
      </c>
    </row>
    <row r="599" spans="2:51" s="12" customFormat="1" ht="12">
      <c r="B599" s="150"/>
      <c r="D599" s="144" t="s">
        <v>171</v>
      </c>
      <c r="E599" s="151" t="s">
        <v>3</v>
      </c>
      <c r="F599" s="152" t="s">
        <v>563</v>
      </c>
      <c r="H599" s="153">
        <v>0.125</v>
      </c>
      <c r="I599" s="154"/>
      <c r="L599" s="150"/>
      <c r="M599" s="155"/>
      <c r="T599" s="156"/>
      <c r="AT599" s="151" t="s">
        <v>171</v>
      </c>
      <c r="AU599" s="151" t="s">
        <v>86</v>
      </c>
      <c r="AV599" s="12" t="s">
        <v>86</v>
      </c>
      <c r="AW599" s="12" t="s">
        <v>37</v>
      </c>
      <c r="AX599" s="12" t="s">
        <v>76</v>
      </c>
      <c r="AY599" s="151" t="s">
        <v>146</v>
      </c>
    </row>
    <row r="600" spans="2:51" s="14" customFormat="1" ht="12">
      <c r="B600" s="163"/>
      <c r="D600" s="144" t="s">
        <v>171</v>
      </c>
      <c r="E600" s="164" t="s">
        <v>3</v>
      </c>
      <c r="F600" s="165" t="s">
        <v>180</v>
      </c>
      <c r="H600" s="166">
        <v>0.125</v>
      </c>
      <c r="I600" s="167"/>
      <c r="L600" s="163"/>
      <c r="M600" s="168"/>
      <c r="T600" s="169"/>
      <c r="AT600" s="164" t="s">
        <v>171</v>
      </c>
      <c r="AU600" s="164" t="s">
        <v>86</v>
      </c>
      <c r="AV600" s="14" t="s">
        <v>153</v>
      </c>
      <c r="AW600" s="14" t="s">
        <v>37</v>
      </c>
      <c r="AX600" s="14" t="s">
        <v>84</v>
      </c>
      <c r="AY600" s="164" t="s">
        <v>146</v>
      </c>
    </row>
    <row r="601" spans="2:65" s="1" customFormat="1" ht="24.15" customHeight="1">
      <c r="B601" s="129"/>
      <c r="C601" s="130" t="s">
        <v>584</v>
      </c>
      <c r="D601" s="130" t="s">
        <v>148</v>
      </c>
      <c r="E601" s="132" t="s">
        <v>585</v>
      </c>
      <c r="F601" s="133" t="s">
        <v>586</v>
      </c>
      <c r="G601" s="134" t="s">
        <v>167</v>
      </c>
      <c r="H601" s="135">
        <v>0.125</v>
      </c>
      <c r="I601" s="136"/>
      <c r="J601" s="137">
        <f>ROUND(I601*H601,2)</f>
        <v>0</v>
      </c>
      <c r="K601" s="133" t="s">
        <v>152</v>
      </c>
      <c r="L601" s="34"/>
      <c r="M601" s="138" t="s">
        <v>3</v>
      </c>
      <c r="N601" s="139" t="s">
        <v>47</v>
      </c>
      <c r="P601" s="140">
        <f>O601*H601</f>
        <v>0</v>
      </c>
      <c r="Q601" s="140">
        <v>0</v>
      </c>
      <c r="R601" s="140">
        <f>Q601*H601</f>
        <v>0</v>
      </c>
      <c r="S601" s="140">
        <v>0</v>
      </c>
      <c r="T601" s="141">
        <f>S601*H601</f>
        <v>0</v>
      </c>
      <c r="AR601" s="142" t="s">
        <v>153</v>
      </c>
      <c r="AT601" s="142" t="s">
        <v>148</v>
      </c>
      <c r="AU601" s="142" t="s">
        <v>86</v>
      </c>
      <c r="AY601" s="18" t="s">
        <v>146</v>
      </c>
      <c r="BE601" s="143">
        <f>IF(N601="základní",J601,0)</f>
        <v>0</v>
      </c>
      <c r="BF601" s="143">
        <f>IF(N601="snížená",J601,0)</f>
        <v>0</v>
      </c>
      <c r="BG601" s="143">
        <f>IF(N601="zákl. přenesená",J601,0)</f>
        <v>0</v>
      </c>
      <c r="BH601" s="143">
        <f>IF(N601="sníž. přenesená",J601,0)</f>
        <v>0</v>
      </c>
      <c r="BI601" s="143">
        <f>IF(N601="nulová",J601,0)</f>
        <v>0</v>
      </c>
      <c r="BJ601" s="18" t="s">
        <v>84</v>
      </c>
      <c r="BK601" s="143">
        <f>ROUND(I601*H601,2)</f>
        <v>0</v>
      </c>
      <c r="BL601" s="18" t="s">
        <v>153</v>
      </c>
      <c r="BM601" s="142" t="s">
        <v>587</v>
      </c>
    </row>
    <row r="602" spans="2:47" s="1" customFormat="1" ht="19.2">
      <c r="B602" s="34"/>
      <c r="D602" s="144" t="s">
        <v>155</v>
      </c>
      <c r="F602" s="145" t="s">
        <v>588</v>
      </c>
      <c r="I602" s="146"/>
      <c r="L602" s="34"/>
      <c r="M602" s="147"/>
      <c r="T602" s="55"/>
      <c r="AT602" s="18" t="s">
        <v>155</v>
      </c>
      <c r="AU602" s="18" t="s">
        <v>86</v>
      </c>
    </row>
    <row r="603" spans="2:47" s="1" customFormat="1" ht="12">
      <c r="B603" s="34"/>
      <c r="D603" s="148" t="s">
        <v>157</v>
      </c>
      <c r="F603" s="149" t="s">
        <v>589</v>
      </c>
      <c r="I603" s="146"/>
      <c r="L603" s="34"/>
      <c r="M603" s="147"/>
      <c r="T603" s="55"/>
      <c r="AT603" s="18" t="s">
        <v>157</v>
      </c>
      <c r="AU603" s="18" t="s">
        <v>86</v>
      </c>
    </row>
    <row r="604" spans="2:51" s="13" customFormat="1" ht="12">
      <c r="B604" s="157"/>
      <c r="D604" s="144" t="s">
        <v>171</v>
      </c>
      <c r="E604" s="158" t="s">
        <v>3</v>
      </c>
      <c r="F604" s="159" t="s">
        <v>562</v>
      </c>
      <c r="H604" s="158" t="s">
        <v>3</v>
      </c>
      <c r="I604" s="160"/>
      <c r="L604" s="157"/>
      <c r="M604" s="161"/>
      <c r="T604" s="162"/>
      <c r="AT604" s="158" t="s">
        <v>171</v>
      </c>
      <c r="AU604" s="158" t="s">
        <v>86</v>
      </c>
      <c r="AV604" s="13" t="s">
        <v>84</v>
      </c>
      <c r="AW604" s="13" t="s">
        <v>37</v>
      </c>
      <c r="AX604" s="13" t="s">
        <v>76</v>
      </c>
      <c r="AY604" s="158" t="s">
        <v>146</v>
      </c>
    </row>
    <row r="605" spans="2:51" s="12" customFormat="1" ht="12">
      <c r="B605" s="150"/>
      <c r="D605" s="144" t="s">
        <v>171</v>
      </c>
      <c r="E605" s="151" t="s">
        <v>3</v>
      </c>
      <c r="F605" s="152" t="s">
        <v>563</v>
      </c>
      <c r="H605" s="153">
        <v>0.125</v>
      </c>
      <c r="I605" s="154"/>
      <c r="L605" s="150"/>
      <c r="M605" s="155"/>
      <c r="T605" s="156"/>
      <c r="AT605" s="151" t="s">
        <v>171</v>
      </c>
      <c r="AU605" s="151" t="s">
        <v>86</v>
      </c>
      <c r="AV605" s="12" t="s">
        <v>86</v>
      </c>
      <c r="AW605" s="12" t="s">
        <v>37</v>
      </c>
      <c r="AX605" s="12" t="s">
        <v>76</v>
      </c>
      <c r="AY605" s="151" t="s">
        <v>146</v>
      </c>
    </row>
    <row r="606" spans="2:51" s="14" customFormat="1" ht="12">
      <c r="B606" s="163"/>
      <c r="D606" s="144" t="s">
        <v>171</v>
      </c>
      <c r="E606" s="164" t="s">
        <v>3</v>
      </c>
      <c r="F606" s="165" t="s">
        <v>180</v>
      </c>
      <c r="H606" s="166">
        <v>0.125</v>
      </c>
      <c r="I606" s="167"/>
      <c r="L606" s="163"/>
      <c r="M606" s="168"/>
      <c r="T606" s="169"/>
      <c r="AT606" s="164" t="s">
        <v>171</v>
      </c>
      <c r="AU606" s="164" t="s">
        <v>86</v>
      </c>
      <c r="AV606" s="14" t="s">
        <v>153</v>
      </c>
      <c r="AW606" s="14" t="s">
        <v>37</v>
      </c>
      <c r="AX606" s="14" t="s">
        <v>84</v>
      </c>
      <c r="AY606" s="164" t="s">
        <v>146</v>
      </c>
    </row>
    <row r="607" spans="2:65" s="1" customFormat="1" ht="24.15" customHeight="1">
      <c r="B607" s="129"/>
      <c r="C607" s="130" t="s">
        <v>590</v>
      </c>
      <c r="D607" s="130" t="s">
        <v>148</v>
      </c>
      <c r="E607" s="132" t="s">
        <v>591</v>
      </c>
      <c r="F607" s="133" t="s">
        <v>592</v>
      </c>
      <c r="G607" s="134" t="s">
        <v>167</v>
      </c>
      <c r="H607" s="135">
        <v>0.125</v>
      </c>
      <c r="I607" s="136"/>
      <c r="J607" s="137">
        <f>ROUND(I607*H607,2)</f>
        <v>0</v>
      </c>
      <c r="K607" s="133" t="s">
        <v>152</v>
      </c>
      <c r="L607" s="34"/>
      <c r="M607" s="138" t="s">
        <v>3</v>
      </c>
      <c r="N607" s="139" t="s">
        <v>47</v>
      </c>
      <c r="P607" s="140">
        <f>O607*H607</f>
        <v>0</v>
      </c>
      <c r="Q607" s="140">
        <v>0</v>
      </c>
      <c r="R607" s="140">
        <f>Q607*H607</f>
        <v>0</v>
      </c>
      <c r="S607" s="140">
        <v>0</v>
      </c>
      <c r="T607" s="141">
        <f>S607*H607</f>
        <v>0</v>
      </c>
      <c r="AR607" s="142" t="s">
        <v>153</v>
      </c>
      <c r="AT607" s="142" t="s">
        <v>148</v>
      </c>
      <c r="AU607" s="142" t="s">
        <v>86</v>
      </c>
      <c r="AY607" s="18" t="s">
        <v>146</v>
      </c>
      <c r="BE607" s="143">
        <f>IF(N607="základní",J607,0)</f>
        <v>0</v>
      </c>
      <c r="BF607" s="143">
        <f>IF(N607="snížená",J607,0)</f>
        <v>0</v>
      </c>
      <c r="BG607" s="143">
        <f>IF(N607="zákl. přenesená",J607,0)</f>
        <v>0</v>
      </c>
      <c r="BH607" s="143">
        <f>IF(N607="sníž. přenesená",J607,0)</f>
        <v>0</v>
      </c>
      <c r="BI607" s="143">
        <f>IF(N607="nulová",J607,0)</f>
        <v>0</v>
      </c>
      <c r="BJ607" s="18" t="s">
        <v>84</v>
      </c>
      <c r="BK607" s="143">
        <f>ROUND(I607*H607,2)</f>
        <v>0</v>
      </c>
      <c r="BL607" s="18" t="s">
        <v>153</v>
      </c>
      <c r="BM607" s="142" t="s">
        <v>593</v>
      </c>
    </row>
    <row r="608" spans="2:47" s="1" customFormat="1" ht="19.2">
      <c r="B608" s="34"/>
      <c r="D608" s="144" t="s">
        <v>155</v>
      </c>
      <c r="F608" s="145" t="s">
        <v>594</v>
      </c>
      <c r="I608" s="146"/>
      <c r="L608" s="34"/>
      <c r="M608" s="147"/>
      <c r="T608" s="55"/>
      <c r="AT608" s="18" t="s">
        <v>155</v>
      </c>
      <c r="AU608" s="18" t="s">
        <v>86</v>
      </c>
    </row>
    <row r="609" spans="2:47" s="1" customFormat="1" ht="12">
      <c r="B609" s="34"/>
      <c r="D609" s="148" t="s">
        <v>157</v>
      </c>
      <c r="F609" s="149" t="s">
        <v>595</v>
      </c>
      <c r="I609" s="146"/>
      <c r="L609" s="34"/>
      <c r="M609" s="147"/>
      <c r="T609" s="55"/>
      <c r="AT609" s="18" t="s">
        <v>157</v>
      </c>
      <c r="AU609" s="18" t="s">
        <v>86</v>
      </c>
    </row>
    <row r="610" spans="2:51" s="13" customFormat="1" ht="12">
      <c r="B610" s="157"/>
      <c r="D610" s="144" t="s">
        <v>171</v>
      </c>
      <c r="E610" s="158" t="s">
        <v>3</v>
      </c>
      <c r="F610" s="159" t="s">
        <v>562</v>
      </c>
      <c r="H610" s="158" t="s">
        <v>3</v>
      </c>
      <c r="I610" s="160"/>
      <c r="L610" s="157"/>
      <c r="M610" s="161"/>
      <c r="T610" s="162"/>
      <c r="AT610" s="158" t="s">
        <v>171</v>
      </c>
      <c r="AU610" s="158" t="s">
        <v>86</v>
      </c>
      <c r="AV610" s="13" t="s">
        <v>84</v>
      </c>
      <c r="AW610" s="13" t="s">
        <v>37</v>
      </c>
      <c r="AX610" s="13" t="s">
        <v>76</v>
      </c>
      <c r="AY610" s="158" t="s">
        <v>146</v>
      </c>
    </row>
    <row r="611" spans="2:51" s="12" customFormat="1" ht="12">
      <c r="B611" s="150"/>
      <c r="D611" s="144" t="s">
        <v>171</v>
      </c>
      <c r="E611" s="151" t="s">
        <v>3</v>
      </c>
      <c r="F611" s="152" t="s">
        <v>563</v>
      </c>
      <c r="H611" s="153">
        <v>0.125</v>
      </c>
      <c r="I611" s="154"/>
      <c r="L611" s="150"/>
      <c r="M611" s="155"/>
      <c r="T611" s="156"/>
      <c r="AT611" s="151" t="s">
        <v>171</v>
      </c>
      <c r="AU611" s="151" t="s">
        <v>86</v>
      </c>
      <c r="AV611" s="12" t="s">
        <v>86</v>
      </c>
      <c r="AW611" s="12" t="s">
        <v>37</v>
      </c>
      <c r="AX611" s="12" t="s">
        <v>76</v>
      </c>
      <c r="AY611" s="151" t="s">
        <v>146</v>
      </c>
    </row>
    <row r="612" spans="2:51" s="14" customFormat="1" ht="12">
      <c r="B612" s="163"/>
      <c r="D612" s="144" t="s">
        <v>171</v>
      </c>
      <c r="E612" s="164" t="s">
        <v>3</v>
      </c>
      <c r="F612" s="165" t="s">
        <v>180</v>
      </c>
      <c r="H612" s="166">
        <v>0.125</v>
      </c>
      <c r="I612" s="167"/>
      <c r="L612" s="163"/>
      <c r="M612" s="168"/>
      <c r="T612" s="169"/>
      <c r="AT612" s="164" t="s">
        <v>171</v>
      </c>
      <c r="AU612" s="164" t="s">
        <v>86</v>
      </c>
      <c r="AV612" s="14" t="s">
        <v>153</v>
      </c>
      <c r="AW612" s="14" t="s">
        <v>37</v>
      </c>
      <c r="AX612" s="14" t="s">
        <v>84</v>
      </c>
      <c r="AY612" s="164" t="s">
        <v>146</v>
      </c>
    </row>
    <row r="613" spans="2:65" s="1" customFormat="1" ht="16.5" customHeight="1">
      <c r="B613" s="129"/>
      <c r="C613" s="130" t="s">
        <v>596</v>
      </c>
      <c r="D613" s="130" t="s">
        <v>148</v>
      </c>
      <c r="E613" s="132" t="s">
        <v>597</v>
      </c>
      <c r="F613" s="133" t="s">
        <v>598</v>
      </c>
      <c r="G613" s="134" t="s">
        <v>151</v>
      </c>
      <c r="H613" s="135">
        <v>0.3</v>
      </c>
      <c r="I613" s="136"/>
      <c r="J613" s="137">
        <f>ROUND(I613*H613,2)</f>
        <v>0</v>
      </c>
      <c r="K613" s="133" t="s">
        <v>152</v>
      </c>
      <c r="L613" s="34"/>
      <c r="M613" s="138" t="s">
        <v>3</v>
      </c>
      <c r="N613" s="139" t="s">
        <v>47</v>
      </c>
      <c r="P613" s="140">
        <f>O613*H613</f>
        <v>0</v>
      </c>
      <c r="Q613" s="140">
        <v>0.0160725</v>
      </c>
      <c r="R613" s="140">
        <f>Q613*H613</f>
        <v>0.00482175</v>
      </c>
      <c r="S613" s="140">
        <v>0</v>
      </c>
      <c r="T613" s="141">
        <f>S613*H613</f>
        <v>0</v>
      </c>
      <c r="AR613" s="142" t="s">
        <v>153</v>
      </c>
      <c r="AT613" s="142" t="s">
        <v>148</v>
      </c>
      <c r="AU613" s="142" t="s">
        <v>86</v>
      </c>
      <c r="AY613" s="18" t="s">
        <v>146</v>
      </c>
      <c r="BE613" s="143">
        <f>IF(N613="základní",J613,0)</f>
        <v>0</v>
      </c>
      <c r="BF613" s="143">
        <f>IF(N613="snížená",J613,0)</f>
        <v>0</v>
      </c>
      <c r="BG613" s="143">
        <f>IF(N613="zákl. přenesená",J613,0)</f>
        <v>0</v>
      </c>
      <c r="BH613" s="143">
        <f>IF(N613="sníž. přenesená",J613,0)</f>
        <v>0</v>
      </c>
      <c r="BI613" s="143">
        <f>IF(N613="nulová",J613,0)</f>
        <v>0</v>
      </c>
      <c r="BJ613" s="18" t="s">
        <v>84</v>
      </c>
      <c r="BK613" s="143">
        <f>ROUND(I613*H613,2)</f>
        <v>0</v>
      </c>
      <c r="BL613" s="18" t="s">
        <v>153</v>
      </c>
      <c r="BM613" s="142" t="s">
        <v>599</v>
      </c>
    </row>
    <row r="614" spans="2:47" s="1" customFormat="1" ht="12">
      <c r="B614" s="34"/>
      <c r="D614" s="144" t="s">
        <v>155</v>
      </c>
      <c r="F614" s="145" t="s">
        <v>600</v>
      </c>
      <c r="I614" s="146"/>
      <c r="L614" s="34"/>
      <c r="M614" s="147"/>
      <c r="T614" s="55"/>
      <c r="AT614" s="18" t="s">
        <v>155</v>
      </c>
      <c r="AU614" s="18" t="s">
        <v>86</v>
      </c>
    </row>
    <row r="615" spans="2:47" s="1" customFormat="1" ht="12">
      <c r="B615" s="34"/>
      <c r="D615" s="148" t="s">
        <v>157</v>
      </c>
      <c r="F615" s="149" t="s">
        <v>601</v>
      </c>
      <c r="I615" s="146"/>
      <c r="L615" s="34"/>
      <c r="M615" s="147"/>
      <c r="T615" s="55"/>
      <c r="AT615" s="18" t="s">
        <v>157</v>
      </c>
      <c r="AU615" s="18" t="s">
        <v>86</v>
      </c>
    </row>
    <row r="616" spans="2:51" s="13" customFormat="1" ht="12">
      <c r="B616" s="157"/>
      <c r="D616" s="144" t="s">
        <v>171</v>
      </c>
      <c r="E616" s="158" t="s">
        <v>3</v>
      </c>
      <c r="F616" s="159" t="s">
        <v>562</v>
      </c>
      <c r="H616" s="158" t="s">
        <v>3</v>
      </c>
      <c r="I616" s="160"/>
      <c r="L616" s="157"/>
      <c r="M616" s="161"/>
      <c r="T616" s="162"/>
      <c r="AT616" s="158" t="s">
        <v>171</v>
      </c>
      <c r="AU616" s="158" t="s">
        <v>86</v>
      </c>
      <c r="AV616" s="13" t="s">
        <v>84</v>
      </c>
      <c r="AW616" s="13" t="s">
        <v>37</v>
      </c>
      <c r="AX616" s="13" t="s">
        <v>76</v>
      </c>
      <c r="AY616" s="158" t="s">
        <v>146</v>
      </c>
    </row>
    <row r="617" spans="2:51" s="12" customFormat="1" ht="12">
      <c r="B617" s="150"/>
      <c r="D617" s="144" t="s">
        <v>171</v>
      </c>
      <c r="E617" s="151" t="s">
        <v>3</v>
      </c>
      <c r="F617" s="152" t="s">
        <v>602</v>
      </c>
      <c r="H617" s="153">
        <v>0.3</v>
      </c>
      <c r="I617" s="154"/>
      <c r="L617" s="150"/>
      <c r="M617" s="155"/>
      <c r="T617" s="156"/>
      <c r="AT617" s="151" t="s">
        <v>171</v>
      </c>
      <c r="AU617" s="151" t="s">
        <v>86</v>
      </c>
      <c r="AV617" s="12" t="s">
        <v>86</v>
      </c>
      <c r="AW617" s="12" t="s">
        <v>37</v>
      </c>
      <c r="AX617" s="12" t="s">
        <v>76</v>
      </c>
      <c r="AY617" s="151" t="s">
        <v>146</v>
      </c>
    </row>
    <row r="618" spans="2:51" s="14" customFormat="1" ht="12">
      <c r="B618" s="163"/>
      <c r="D618" s="144" t="s">
        <v>171</v>
      </c>
      <c r="E618" s="164" t="s">
        <v>3</v>
      </c>
      <c r="F618" s="165" t="s">
        <v>180</v>
      </c>
      <c r="H618" s="166">
        <v>0.3</v>
      </c>
      <c r="I618" s="167"/>
      <c r="L618" s="163"/>
      <c r="M618" s="168"/>
      <c r="T618" s="169"/>
      <c r="AT618" s="164" t="s">
        <v>171</v>
      </c>
      <c r="AU618" s="164" t="s">
        <v>86</v>
      </c>
      <c r="AV618" s="14" t="s">
        <v>153</v>
      </c>
      <c r="AW618" s="14" t="s">
        <v>37</v>
      </c>
      <c r="AX618" s="14" t="s">
        <v>84</v>
      </c>
      <c r="AY618" s="164" t="s">
        <v>146</v>
      </c>
    </row>
    <row r="619" spans="2:65" s="1" customFormat="1" ht="16.5" customHeight="1">
      <c r="B619" s="129"/>
      <c r="C619" s="130" t="s">
        <v>603</v>
      </c>
      <c r="D619" s="130" t="s">
        <v>148</v>
      </c>
      <c r="E619" s="132" t="s">
        <v>604</v>
      </c>
      <c r="F619" s="133" t="s">
        <v>605</v>
      </c>
      <c r="G619" s="134" t="s">
        <v>151</v>
      </c>
      <c r="H619" s="135">
        <v>0.3</v>
      </c>
      <c r="I619" s="136"/>
      <c r="J619" s="137">
        <f>ROUND(I619*H619,2)</f>
        <v>0</v>
      </c>
      <c r="K619" s="133" t="s">
        <v>152</v>
      </c>
      <c r="L619" s="34"/>
      <c r="M619" s="138" t="s">
        <v>3</v>
      </c>
      <c r="N619" s="139" t="s">
        <v>47</v>
      </c>
      <c r="P619" s="140">
        <f>O619*H619</f>
        <v>0</v>
      </c>
      <c r="Q619" s="140">
        <v>0</v>
      </c>
      <c r="R619" s="140">
        <f>Q619*H619</f>
        <v>0</v>
      </c>
      <c r="S619" s="140">
        <v>0</v>
      </c>
      <c r="T619" s="141">
        <f>S619*H619</f>
        <v>0</v>
      </c>
      <c r="AR619" s="142" t="s">
        <v>153</v>
      </c>
      <c r="AT619" s="142" t="s">
        <v>148</v>
      </c>
      <c r="AU619" s="142" t="s">
        <v>86</v>
      </c>
      <c r="AY619" s="18" t="s">
        <v>146</v>
      </c>
      <c r="BE619" s="143">
        <f>IF(N619="základní",J619,0)</f>
        <v>0</v>
      </c>
      <c r="BF619" s="143">
        <f>IF(N619="snížená",J619,0)</f>
        <v>0</v>
      </c>
      <c r="BG619" s="143">
        <f>IF(N619="zákl. přenesená",J619,0)</f>
        <v>0</v>
      </c>
      <c r="BH619" s="143">
        <f>IF(N619="sníž. přenesená",J619,0)</f>
        <v>0</v>
      </c>
      <c r="BI619" s="143">
        <f>IF(N619="nulová",J619,0)</f>
        <v>0</v>
      </c>
      <c r="BJ619" s="18" t="s">
        <v>84</v>
      </c>
      <c r="BK619" s="143">
        <f>ROUND(I619*H619,2)</f>
        <v>0</v>
      </c>
      <c r="BL619" s="18" t="s">
        <v>153</v>
      </c>
      <c r="BM619" s="142" t="s">
        <v>606</v>
      </c>
    </row>
    <row r="620" spans="2:47" s="1" customFormat="1" ht="12">
      <c r="B620" s="34"/>
      <c r="D620" s="144" t="s">
        <v>155</v>
      </c>
      <c r="F620" s="145" t="s">
        <v>607</v>
      </c>
      <c r="I620" s="146"/>
      <c r="L620" s="34"/>
      <c r="M620" s="147"/>
      <c r="T620" s="55"/>
      <c r="AT620" s="18" t="s">
        <v>155</v>
      </c>
      <c r="AU620" s="18" t="s">
        <v>86</v>
      </c>
    </row>
    <row r="621" spans="2:47" s="1" customFormat="1" ht="12">
      <c r="B621" s="34"/>
      <c r="D621" s="148" t="s">
        <v>157</v>
      </c>
      <c r="F621" s="149" t="s">
        <v>608</v>
      </c>
      <c r="I621" s="146"/>
      <c r="L621" s="34"/>
      <c r="M621" s="147"/>
      <c r="T621" s="55"/>
      <c r="AT621" s="18" t="s">
        <v>157</v>
      </c>
      <c r="AU621" s="18" t="s">
        <v>86</v>
      </c>
    </row>
    <row r="622" spans="2:51" s="13" customFormat="1" ht="12">
      <c r="B622" s="157"/>
      <c r="D622" s="144" t="s">
        <v>171</v>
      </c>
      <c r="E622" s="158" t="s">
        <v>3</v>
      </c>
      <c r="F622" s="159" t="s">
        <v>562</v>
      </c>
      <c r="H622" s="158" t="s">
        <v>3</v>
      </c>
      <c r="I622" s="160"/>
      <c r="L622" s="157"/>
      <c r="M622" s="161"/>
      <c r="T622" s="162"/>
      <c r="AT622" s="158" t="s">
        <v>171</v>
      </c>
      <c r="AU622" s="158" t="s">
        <v>86</v>
      </c>
      <c r="AV622" s="13" t="s">
        <v>84</v>
      </c>
      <c r="AW622" s="13" t="s">
        <v>37</v>
      </c>
      <c r="AX622" s="13" t="s">
        <v>76</v>
      </c>
      <c r="AY622" s="158" t="s">
        <v>146</v>
      </c>
    </row>
    <row r="623" spans="2:51" s="12" customFormat="1" ht="12">
      <c r="B623" s="150"/>
      <c r="D623" s="144" t="s">
        <v>171</v>
      </c>
      <c r="E623" s="151" t="s">
        <v>3</v>
      </c>
      <c r="F623" s="152" t="s">
        <v>602</v>
      </c>
      <c r="H623" s="153">
        <v>0.3</v>
      </c>
      <c r="I623" s="154"/>
      <c r="L623" s="150"/>
      <c r="M623" s="155"/>
      <c r="T623" s="156"/>
      <c r="AT623" s="151" t="s">
        <v>171</v>
      </c>
      <c r="AU623" s="151" t="s">
        <v>86</v>
      </c>
      <c r="AV623" s="12" t="s">
        <v>86</v>
      </c>
      <c r="AW623" s="12" t="s">
        <v>37</v>
      </c>
      <c r="AX623" s="12" t="s">
        <v>76</v>
      </c>
      <c r="AY623" s="151" t="s">
        <v>146</v>
      </c>
    </row>
    <row r="624" spans="2:51" s="14" customFormat="1" ht="12">
      <c r="B624" s="163"/>
      <c r="D624" s="144" t="s">
        <v>171</v>
      </c>
      <c r="E624" s="164" t="s">
        <v>3</v>
      </c>
      <c r="F624" s="165" t="s">
        <v>180</v>
      </c>
      <c r="H624" s="166">
        <v>0.3</v>
      </c>
      <c r="I624" s="167"/>
      <c r="L624" s="163"/>
      <c r="M624" s="168"/>
      <c r="T624" s="169"/>
      <c r="AT624" s="164" t="s">
        <v>171</v>
      </c>
      <c r="AU624" s="164" t="s">
        <v>86</v>
      </c>
      <c r="AV624" s="14" t="s">
        <v>153</v>
      </c>
      <c r="AW624" s="14" t="s">
        <v>37</v>
      </c>
      <c r="AX624" s="14" t="s">
        <v>84</v>
      </c>
      <c r="AY624" s="164" t="s">
        <v>146</v>
      </c>
    </row>
    <row r="625" spans="2:65" s="1" customFormat="1" ht="16.5" customHeight="1">
      <c r="B625" s="129"/>
      <c r="C625" s="130" t="s">
        <v>609</v>
      </c>
      <c r="D625" s="130" t="s">
        <v>148</v>
      </c>
      <c r="E625" s="132" t="s">
        <v>610</v>
      </c>
      <c r="F625" s="133" t="s">
        <v>611</v>
      </c>
      <c r="G625" s="134" t="s">
        <v>226</v>
      </c>
      <c r="H625" s="135">
        <v>0.18</v>
      </c>
      <c r="I625" s="136"/>
      <c r="J625" s="137">
        <f>ROUND(I625*H625,2)</f>
        <v>0</v>
      </c>
      <c r="K625" s="133" t="s">
        <v>152</v>
      </c>
      <c r="L625" s="34"/>
      <c r="M625" s="138" t="s">
        <v>3</v>
      </c>
      <c r="N625" s="139" t="s">
        <v>47</v>
      </c>
      <c r="P625" s="140">
        <f>O625*H625</f>
        <v>0</v>
      </c>
      <c r="Q625" s="140">
        <v>1.04160908</v>
      </c>
      <c r="R625" s="140">
        <f>Q625*H625</f>
        <v>0.1874896344</v>
      </c>
      <c r="S625" s="140">
        <v>0</v>
      </c>
      <c r="T625" s="141">
        <f>S625*H625</f>
        <v>0</v>
      </c>
      <c r="AR625" s="142" t="s">
        <v>153</v>
      </c>
      <c r="AT625" s="142" t="s">
        <v>148</v>
      </c>
      <c r="AU625" s="142" t="s">
        <v>86</v>
      </c>
      <c r="AY625" s="18" t="s">
        <v>146</v>
      </c>
      <c r="BE625" s="143">
        <f>IF(N625="základní",J625,0)</f>
        <v>0</v>
      </c>
      <c r="BF625" s="143">
        <f>IF(N625="snížená",J625,0)</f>
        <v>0</v>
      </c>
      <c r="BG625" s="143">
        <f>IF(N625="zákl. přenesená",J625,0)</f>
        <v>0</v>
      </c>
      <c r="BH625" s="143">
        <f>IF(N625="sníž. přenesená",J625,0)</f>
        <v>0</v>
      </c>
      <c r="BI625" s="143">
        <f>IF(N625="nulová",J625,0)</f>
        <v>0</v>
      </c>
      <c r="BJ625" s="18" t="s">
        <v>84</v>
      </c>
      <c r="BK625" s="143">
        <f>ROUND(I625*H625,2)</f>
        <v>0</v>
      </c>
      <c r="BL625" s="18" t="s">
        <v>153</v>
      </c>
      <c r="BM625" s="142" t="s">
        <v>612</v>
      </c>
    </row>
    <row r="626" spans="2:47" s="1" customFormat="1" ht="12">
      <c r="B626" s="34"/>
      <c r="D626" s="144" t="s">
        <v>155</v>
      </c>
      <c r="F626" s="145" t="s">
        <v>613</v>
      </c>
      <c r="I626" s="146"/>
      <c r="L626" s="34"/>
      <c r="M626" s="147"/>
      <c r="T626" s="55"/>
      <c r="AT626" s="18" t="s">
        <v>155</v>
      </c>
      <c r="AU626" s="18" t="s">
        <v>86</v>
      </c>
    </row>
    <row r="627" spans="2:47" s="1" customFormat="1" ht="12">
      <c r="B627" s="34"/>
      <c r="D627" s="148" t="s">
        <v>157</v>
      </c>
      <c r="F627" s="149" t="s">
        <v>614</v>
      </c>
      <c r="I627" s="146"/>
      <c r="L627" s="34"/>
      <c r="M627" s="147"/>
      <c r="T627" s="55"/>
      <c r="AT627" s="18" t="s">
        <v>157</v>
      </c>
      <c r="AU627" s="18" t="s">
        <v>86</v>
      </c>
    </row>
    <row r="628" spans="2:51" s="12" customFormat="1" ht="12">
      <c r="B628" s="150"/>
      <c r="D628" s="144" t="s">
        <v>171</v>
      </c>
      <c r="E628" s="151" t="s">
        <v>3</v>
      </c>
      <c r="F628" s="152" t="s">
        <v>615</v>
      </c>
      <c r="H628" s="153">
        <v>0.02</v>
      </c>
      <c r="I628" s="154"/>
      <c r="L628" s="150"/>
      <c r="M628" s="155"/>
      <c r="T628" s="156"/>
      <c r="AT628" s="151" t="s">
        <v>171</v>
      </c>
      <c r="AU628" s="151" t="s">
        <v>86</v>
      </c>
      <c r="AV628" s="12" t="s">
        <v>86</v>
      </c>
      <c r="AW628" s="12" t="s">
        <v>37</v>
      </c>
      <c r="AX628" s="12" t="s">
        <v>76</v>
      </c>
      <c r="AY628" s="151" t="s">
        <v>146</v>
      </c>
    </row>
    <row r="629" spans="2:51" s="15" customFormat="1" ht="12">
      <c r="B629" s="181"/>
      <c r="D629" s="144" t="s">
        <v>171</v>
      </c>
      <c r="E629" s="182" t="s">
        <v>3</v>
      </c>
      <c r="F629" s="183" t="s">
        <v>271</v>
      </c>
      <c r="H629" s="184">
        <v>0.02</v>
      </c>
      <c r="I629" s="185"/>
      <c r="L629" s="181"/>
      <c r="M629" s="186"/>
      <c r="T629" s="187"/>
      <c r="AT629" s="182" t="s">
        <v>171</v>
      </c>
      <c r="AU629" s="182" t="s">
        <v>86</v>
      </c>
      <c r="AV629" s="15" t="s">
        <v>164</v>
      </c>
      <c r="AW629" s="15" t="s">
        <v>37</v>
      </c>
      <c r="AX629" s="15" t="s">
        <v>76</v>
      </c>
      <c r="AY629" s="182" t="s">
        <v>146</v>
      </c>
    </row>
    <row r="630" spans="2:51" s="13" customFormat="1" ht="12">
      <c r="B630" s="157"/>
      <c r="D630" s="144" t="s">
        <v>171</v>
      </c>
      <c r="E630" s="158" t="s">
        <v>3</v>
      </c>
      <c r="F630" s="159" t="s">
        <v>616</v>
      </c>
      <c r="H630" s="158" t="s">
        <v>3</v>
      </c>
      <c r="I630" s="160"/>
      <c r="L630" s="157"/>
      <c r="M630" s="161"/>
      <c r="T630" s="162"/>
      <c r="AT630" s="158" t="s">
        <v>171</v>
      </c>
      <c r="AU630" s="158" t="s">
        <v>86</v>
      </c>
      <c r="AV630" s="13" t="s">
        <v>84</v>
      </c>
      <c r="AW630" s="13" t="s">
        <v>37</v>
      </c>
      <c r="AX630" s="13" t="s">
        <v>76</v>
      </c>
      <c r="AY630" s="158" t="s">
        <v>146</v>
      </c>
    </row>
    <row r="631" spans="2:51" s="12" customFormat="1" ht="12">
      <c r="B631" s="150"/>
      <c r="D631" s="144" t="s">
        <v>171</v>
      </c>
      <c r="E631" s="151" t="s">
        <v>3</v>
      </c>
      <c r="F631" s="152" t="s">
        <v>617</v>
      </c>
      <c r="H631" s="153">
        <v>0.16</v>
      </c>
      <c r="I631" s="154"/>
      <c r="L631" s="150"/>
      <c r="M631" s="155"/>
      <c r="T631" s="156"/>
      <c r="AT631" s="151" t="s">
        <v>171</v>
      </c>
      <c r="AU631" s="151" t="s">
        <v>86</v>
      </c>
      <c r="AV631" s="12" t="s">
        <v>86</v>
      </c>
      <c r="AW631" s="12" t="s">
        <v>37</v>
      </c>
      <c r="AX631" s="12" t="s">
        <v>76</v>
      </c>
      <c r="AY631" s="151" t="s">
        <v>146</v>
      </c>
    </row>
    <row r="632" spans="2:51" s="15" customFormat="1" ht="12">
      <c r="B632" s="181"/>
      <c r="D632" s="144" t="s">
        <v>171</v>
      </c>
      <c r="E632" s="182" t="s">
        <v>3</v>
      </c>
      <c r="F632" s="183" t="s">
        <v>271</v>
      </c>
      <c r="H632" s="184">
        <v>0.16</v>
      </c>
      <c r="I632" s="185"/>
      <c r="L632" s="181"/>
      <c r="M632" s="186"/>
      <c r="T632" s="187"/>
      <c r="AT632" s="182" t="s">
        <v>171</v>
      </c>
      <c r="AU632" s="182" t="s">
        <v>86</v>
      </c>
      <c r="AV632" s="15" t="s">
        <v>164</v>
      </c>
      <c r="AW632" s="15" t="s">
        <v>37</v>
      </c>
      <c r="AX632" s="15" t="s">
        <v>76</v>
      </c>
      <c r="AY632" s="182" t="s">
        <v>146</v>
      </c>
    </row>
    <row r="633" spans="2:51" s="14" customFormat="1" ht="12">
      <c r="B633" s="163"/>
      <c r="D633" s="144" t="s">
        <v>171</v>
      </c>
      <c r="E633" s="164" t="s">
        <v>3</v>
      </c>
      <c r="F633" s="165" t="s">
        <v>180</v>
      </c>
      <c r="H633" s="166">
        <v>0.18</v>
      </c>
      <c r="I633" s="167"/>
      <c r="L633" s="163"/>
      <c r="M633" s="168"/>
      <c r="T633" s="169"/>
      <c r="AT633" s="164" t="s">
        <v>171</v>
      </c>
      <c r="AU633" s="164" t="s">
        <v>86</v>
      </c>
      <c r="AV633" s="14" t="s">
        <v>153</v>
      </c>
      <c r="AW633" s="14" t="s">
        <v>37</v>
      </c>
      <c r="AX633" s="14" t="s">
        <v>84</v>
      </c>
      <c r="AY633" s="164" t="s">
        <v>146</v>
      </c>
    </row>
    <row r="634" spans="2:65" s="1" customFormat="1" ht="24.15" customHeight="1">
      <c r="B634" s="129"/>
      <c r="C634" s="130" t="s">
        <v>618</v>
      </c>
      <c r="D634" s="130" t="s">
        <v>148</v>
      </c>
      <c r="E634" s="132" t="s">
        <v>619</v>
      </c>
      <c r="F634" s="133" t="s">
        <v>620</v>
      </c>
      <c r="G634" s="134" t="s">
        <v>151</v>
      </c>
      <c r="H634" s="135">
        <v>210.8</v>
      </c>
      <c r="I634" s="136"/>
      <c r="J634" s="137">
        <f>ROUND(I634*H634,2)</f>
        <v>0</v>
      </c>
      <c r="K634" s="133" t="s">
        <v>152</v>
      </c>
      <c r="L634" s="34"/>
      <c r="M634" s="138" t="s">
        <v>3</v>
      </c>
      <c r="N634" s="139" t="s">
        <v>47</v>
      </c>
      <c r="P634" s="140">
        <f>O634*H634</f>
        <v>0</v>
      </c>
      <c r="Q634" s="140">
        <v>0.11</v>
      </c>
      <c r="R634" s="140">
        <f>Q634*H634</f>
        <v>23.188000000000002</v>
      </c>
      <c r="S634" s="140">
        <v>0</v>
      </c>
      <c r="T634" s="141">
        <f>S634*H634</f>
        <v>0</v>
      </c>
      <c r="AR634" s="142" t="s">
        <v>153</v>
      </c>
      <c r="AT634" s="142" t="s">
        <v>148</v>
      </c>
      <c r="AU634" s="142" t="s">
        <v>86</v>
      </c>
      <c r="AY634" s="18" t="s">
        <v>146</v>
      </c>
      <c r="BE634" s="143">
        <f>IF(N634="základní",J634,0)</f>
        <v>0</v>
      </c>
      <c r="BF634" s="143">
        <f>IF(N634="snížená",J634,0)</f>
        <v>0</v>
      </c>
      <c r="BG634" s="143">
        <f>IF(N634="zákl. přenesená",J634,0)</f>
        <v>0</v>
      </c>
      <c r="BH634" s="143">
        <f>IF(N634="sníž. přenesená",J634,0)</f>
        <v>0</v>
      </c>
      <c r="BI634" s="143">
        <f>IF(N634="nulová",J634,0)</f>
        <v>0</v>
      </c>
      <c r="BJ634" s="18" t="s">
        <v>84</v>
      </c>
      <c r="BK634" s="143">
        <f>ROUND(I634*H634,2)</f>
        <v>0</v>
      </c>
      <c r="BL634" s="18" t="s">
        <v>153</v>
      </c>
      <c r="BM634" s="142" t="s">
        <v>621</v>
      </c>
    </row>
    <row r="635" spans="2:47" s="1" customFormat="1" ht="19.2">
      <c r="B635" s="34"/>
      <c r="D635" s="144" t="s">
        <v>155</v>
      </c>
      <c r="F635" s="145" t="s">
        <v>622</v>
      </c>
      <c r="I635" s="146"/>
      <c r="L635" s="34"/>
      <c r="M635" s="147"/>
      <c r="T635" s="55"/>
      <c r="AT635" s="18" t="s">
        <v>155</v>
      </c>
      <c r="AU635" s="18" t="s">
        <v>86</v>
      </c>
    </row>
    <row r="636" spans="2:47" s="1" customFormat="1" ht="12">
      <c r="B636" s="34"/>
      <c r="D636" s="148" t="s">
        <v>157</v>
      </c>
      <c r="F636" s="149" t="s">
        <v>623</v>
      </c>
      <c r="I636" s="146"/>
      <c r="L636" s="34"/>
      <c r="M636" s="147"/>
      <c r="T636" s="55"/>
      <c r="AT636" s="18" t="s">
        <v>157</v>
      </c>
      <c r="AU636" s="18" t="s">
        <v>86</v>
      </c>
    </row>
    <row r="637" spans="2:51" s="13" customFormat="1" ht="12">
      <c r="B637" s="157"/>
      <c r="D637" s="144" t="s">
        <v>171</v>
      </c>
      <c r="E637" s="158" t="s">
        <v>3</v>
      </c>
      <c r="F637" s="159" t="s">
        <v>356</v>
      </c>
      <c r="H637" s="158" t="s">
        <v>3</v>
      </c>
      <c r="I637" s="160"/>
      <c r="L637" s="157"/>
      <c r="M637" s="161"/>
      <c r="T637" s="162"/>
      <c r="AT637" s="158" t="s">
        <v>171</v>
      </c>
      <c r="AU637" s="158" t="s">
        <v>86</v>
      </c>
      <c r="AV637" s="13" t="s">
        <v>84</v>
      </c>
      <c r="AW637" s="13" t="s">
        <v>37</v>
      </c>
      <c r="AX637" s="13" t="s">
        <v>76</v>
      </c>
      <c r="AY637" s="158" t="s">
        <v>146</v>
      </c>
    </row>
    <row r="638" spans="2:51" s="12" customFormat="1" ht="20.4">
      <c r="B638" s="150"/>
      <c r="D638" s="144" t="s">
        <v>171</v>
      </c>
      <c r="E638" s="151" t="s">
        <v>3</v>
      </c>
      <c r="F638" s="152" t="s">
        <v>624</v>
      </c>
      <c r="H638" s="153">
        <v>210.8</v>
      </c>
      <c r="I638" s="154"/>
      <c r="L638" s="150"/>
      <c r="M638" s="155"/>
      <c r="T638" s="156"/>
      <c r="AT638" s="151" t="s">
        <v>171</v>
      </c>
      <c r="AU638" s="151" t="s">
        <v>86</v>
      </c>
      <c r="AV638" s="12" t="s">
        <v>86</v>
      </c>
      <c r="AW638" s="12" t="s">
        <v>37</v>
      </c>
      <c r="AX638" s="12" t="s">
        <v>76</v>
      </c>
      <c r="AY638" s="151" t="s">
        <v>146</v>
      </c>
    </row>
    <row r="639" spans="2:51" s="15" customFormat="1" ht="12">
      <c r="B639" s="181"/>
      <c r="D639" s="144" t="s">
        <v>171</v>
      </c>
      <c r="E639" s="182" t="s">
        <v>3</v>
      </c>
      <c r="F639" s="183" t="s">
        <v>271</v>
      </c>
      <c r="H639" s="184">
        <v>210.8</v>
      </c>
      <c r="I639" s="185"/>
      <c r="L639" s="181"/>
      <c r="M639" s="186"/>
      <c r="T639" s="187"/>
      <c r="AT639" s="182" t="s">
        <v>171</v>
      </c>
      <c r="AU639" s="182" t="s">
        <v>86</v>
      </c>
      <c r="AV639" s="15" t="s">
        <v>164</v>
      </c>
      <c r="AW639" s="15" t="s">
        <v>37</v>
      </c>
      <c r="AX639" s="15" t="s">
        <v>76</v>
      </c>
      <c r="AY639" s="182" t="s">
        <v>146</v>
      </c>
    </row>
    <row r="640" spans="2:51" s="14" customFormat="1" ht="12">
      <c r="B640" s="163"/>
      <c r="D640" s="144" t="s">
        <v>171</v>
      </c>
      <c r="E640" s="164" t="s">
        <v>3</v>
      </c>
      <c r="F640" s="165" t="s">
        <v>180</v>
      </c>
      <c r="H640" s="166">
        <v>210.8</v>
      </c>
      <c r="I640" s="167"/>
      <c r="L640" s="163"/>
      <c r="M640" s="168"/>
      <c r="T640" s="169"/>
      <c r="AT640" s="164" t="s">
        <v>171</v>
      </c>
      <c r="AU640" s="164" t="s">
        <v>86</v>
      </c>
      <c r="AV640" s="14" t="s">
        <v>153</v>
      </c>
      <c r="AW640" s="14" t="s">
        <v>37</v>
      </c>
      <c r="AX640" s="14" t="s">
        <v>84</v>
      </c>
      <c r="AY640" s="164" t="s">
        <v>146</v>
      </c>
    </row>
    <row r="641" spans="2:65" s="1" customFormat="1" ht="24.15" customHeight="1">
      <c r="B641" s="129"/>
      <c r="C641" s="130" t="s">
        <v>625</v>
      </c>
      <c r="D641" s="130" t="s">
        <v>148</v>
      </c>
      <c r="E641" s="132" t="s">
        <v>626</v>
      </c>
      <c r="F641" s="133" t="s">
        <v>627</v>
      </c>
      <c r="G641" s="134" t="s">
        <v>151</v>
      </c>
      <c r="H641" s="135">
        <v>548.4</v>
      </c>
      <c r="I641" s="136"/>
      <c r="J641" s="137">
        <f>ROUND(I641*H641,2)</f>
        <v>0</v>
      </c>
      <c r="K641" s="133" t="s">
        <v>152</v>
      </c>
      <c r="L641" s="34"/>
      <c r="M641" s="138" t="s">
        <v>3</v>
      </c>
      <c r="N641" s="139" t="s">
        <v>47</v>
      </c>
      <c r="P641" s="140">
        <f>O641*H641</f>
        <v>0</v>
      </c>
      <c r="Q641" s="140">
        <v>0.011</v>
      </c>
      <c r="R641" s="140">
        <f>Q641*H641</f>
        <v>6.032399999999999</v>
      </c>
      <c r="S641" s="140">
        <v>0</v>
      </c>
      <c r="T641" s="141">
        <f>S641*H641</f>
        <v>0</v>
      </c>
      <c r="AR641" s="142" t="s">
        <v>153</v>
      </c>
      <c r="AT641" s="142" t="s">
        <v>148</v>
      </c>
      <c r="AU641" s="142" t="s">
        <v>86</v>
      </c>
      <c r="AY641" s="18" t="s">
        <v>146</v>
      </c>
      <c r="BE641" s="143">
        <f>IF(N641="základní",J641,0)</f>
        <v>0</v>
      </c>
      <c r="BF641" s="143">
        <f>IF(N641="snížená",J641,0)</f>
        <v>0</v>
      </c>
      <c r="BG641" s="143">
        <f>IF(N641="zákl. přenesená",J641,0)</f>
        <v>0</v>
      </c>
      <c r="BH641" s="143">
        <f>IF(N641="sníž. přenesená",J641,0)</f>
        <v>0</v>
      </c>
      <c r="BI641" s="143">
        <f>IF(N641="nulová",J641,0)</f>
        <v>0</v>
      </c>
      <c r="BJ641" s="18" t="s">
        <v>84</v>
      </c>
      <c r="BK641" s="143">
        <f>ROUND(I641*H641,2)</f>
        <v>0</v>
      </c>
      <c r="BL641" s="18" t="s">
        <v>153</v>
      </c>
      <c r="BM641" s="142" t="s">
        <v>628</v>
      </c>
    </row>
    <row r="642" spans="2:47" s="1" customFormat="1" ht="28.8">
      <c r="B642" s="34"/>
      <c r="D642" s="144" t="s">
        <v>155</v>
      </c>
      <c r="F642" s="145" t="s">
        <v>629</v>
      </c>
      <c r="I642" s="146"/>
      <c r="L642" s="34"/>
      <c r="M642" s="147"/>
      <c r="T642" s="55"/>
      <c r="AT642" s="18" t="s">
        <v>155</v>
      </c>
      <c r="AU642" s="18" t="s">
        <v>86</v>
      </c>
    </row>
    <row r="643" spans="2:47" s="1" customFormat="1" ht="12">
      <c r="B643" s="34"/>
      <c r="D643" s="148" t="s">
        <v>157</v>
      </c>
      <c r="F643" s="149" t="s">
        <v>630</v>
      </c>
      <c r="I643" s="146"/>
      <c r="L643" s="34"/>
      <c r="M643" s="147"/>
      <c r="T643" s="55"/>
      <c r="AT643" s="18" t="s">
        <v>157</v>
      </c>
      <c r="AU643" s="18" t="s">
        <v>86</v>
      </c>
    </row>
    <row r="644" spans="2:51" s="13" customFormat="1" ht="12">
      <c r="B644" s="157"/>
      <c r="D644" s="144" t="s">
        <v>171</v>
      </c>
      <c r="E644" s="158" t="s">
        <v>3</v>
      </c>
      <c r="F644" s="159" t="s">
        <v>356</v>
      </c>
      <c r="H644" s="158" t="s">
        <v>3</v>
      </c>
      <c r="I644" s="160"/>
      <c r="L644" s="157"/>
      <c r="M644" s="161"/>
      <c r="T644" s="162"/>
      <c r="AT644" s="158" t="s">
        <v>171</v>
      </c>
      <c r="AU644" s="158" t="s">
        <v>86</v>
      </c>
      <c r="AV644" s="13" t="s">
        <v>84</v>
      </c>
      <c r="AW644" s="13" t="s">
        <v>37</v>
      </c>
      <c r="AX644" s="13" t="s">
        <v>76</v>
      </c>
      <c r="AY644" s="158" t="s">
        <v>146</v>
      </c>
    </row>
    <row r="645" spans="2:51" s="12" customFormat="1" ht="20.4">
      <c r="B645" s="150"/>
      <c r="D645" s="144" t="s">
        <v>171</v>
      </c>
      <c r="E645" s="151" t="s">
        <v>3</v>
      </c>
      <c r="F645" s="152" t="s">
        <v>631</v>
      </c>
      <c r="H645" s="153">
        <v>548.4</v>
      </c>
      <c r="I645" s="154"/>
      <c r="L645" s="150"/>
      <c r="M645" s="155"/>
      <c r="T645" s="156"/>
      <c r="AT645" s="151" t="s">
        <v>171</v>
      </c>
      <c r="AU645" s="151" t="s">
        <v>86</v>
      </c>
      <c r="AV645" s="12" t="s">
        <v>86</v>
      </c>
      <c r="AW645" s="12" t="s">
        <v>37</v>
      </c>
      <c r="AX645" s="12" t="s">
        <v>76</v>
      </c>
      <c r="AY645" s="151" t="s">
        <v>146</v>
      </c>
    </row>
    <row r="646" spans="2:51" s="15" customFormat="1" ht="12">
      <c r="B646" s="181"/>
      <c r="D646" s="144" t="s">
        <v>171</v>
      </c>
      <c r="E646" s="182" t="s">
        <v>3</v>
      </c>
      <c r="F646" s="183" t="s">
        <v>271</v>
      </c>
      <c r="H646" s="184">
        <v>548.4</v>
      </c>
      <c r="I646" s="185"/>
      <c r="L646" s="181"/>
      <c r="M646" s="186"/>
      <c r="T646" s="187"/>
      <c r="AT646" s="182" t="s">
        <v>171</v>
      </c>
      <c r="AU646" s="182" t="s">
        <v>86</v>
      </c>
      <c r="AV646" s="15" t="s">
        <v>164</v>
      </c>
      <c r="AW646" s="15" t="s">
        <v>37</v>
      </c>
      <c r="AX646" s="15" t="s">
        <v>76</v>
      </c>
      <c r="AY646" s="182" t="s">
        <v>146</v>
      </c>
    </row>
    <row r="647" spans="2:51" s="14" customFormat="1" ht="12">
      <c r="B647" s="163"/>
      <c r="D647" s="144" t="s">
        <v>171</v>
      </c>
      <c r="E647" s="164" t="s">
        <v>3</v>
      </c>
      <c r="F647" s="165" t="s">
        <v>180</v>
      </c>
      <c r="H647" s="166">
        <v>548.4</v>
      </c>
      <c r="I647" s="167"/>
      <c r="L647" s="163"/>
      <c r="M647" s="168"/>
      <c r="T647" s="169"/>
      <c r="AT647" s="164" t="s">
        <v>171</v>
      </c>
      <c r="AU647" s="164" t="s">
        <v>86</v>
      </c>
      <c r="AV647" s="14" t="s">
        <v>153</v>
      </c>
      <c r="AW647" s="14" t="s">
        <v>37</v>
      </c>
      <c r="AX647" s="14" t="s">
        <v>84</v>
      </c>
      <c r="AY647" s="164" t="s">
        <v>146</v>
      </c>
    </row>
    <row r="648" spans="2:65" s="1" customFormat="1" ht="24.15" customHeight="1">
      <c r="B648" s="129"/>
      <c r="C648" s="130" t="s">
        <v>632</v>
      </c>
      <c r="D648" s="130" t="s">
        <v>148</v>
      </c>
      <c r="E648" s="132" t="s">
        <v>633</v>
      </c>
      <c r="F648" s="133" t="s">
        <v>634</v>
      </c>
      <c r="G648" s="134" t="s">
        <v>167</v>
      </c>
      <c r="H648" s="135">
        <v>0.88</v>
      </c>
      <c r="I648" s="136"/>
      <c r="J648" s="137">
        <f>ROUND(I648*H648,2)</f>
        <v>0</v>
      </c>
      <c r="K648" s="133" t="s">
        <v>152</v>
      </c>
      <c r="L648" s="34"/>
      <c r="M648" s="138" t="s">
        <v>3</v>
      </c>
      <c r="N648" s="139" t="s">
        <v>47</v>
      </c>
      <c r="P648" s="140">
        <f>O648*H648</f>
        <v>0</v>
      </c>
      <c r="Q648" s="140">
        <v>2.004</v>
      </c>
      <c r="R648" s="140">
        <f>Q648*H648</f>
        <v>1.76352</v>
      </c>
      <c r="S648" s="140">
        <v>0</v>
      </c>
      <c r="T648" s="141">
        <f>S648*H648</f>
        <v>0</v>
      </c>
      <c r="AR648" s="142" t="s">
        <v>153</v>
      </c>
      <c r="AT648" s="142" t="s">
        <v>148</v>
      </c>
      <c r="AU648" s="142" t="s">
        <v>86</v>
      </c>
      <c r="AY648" s="18" t="s">
        <v>146</v>
      </c>
      <c r="BE648" s="143">
        <f>IF(N648="základní",J648,0)</f>
        <v>0</v>
      </c>
      <c r="BF648" s="143">
        <f>IF(N648="snížená",J648,0)</f>
        <v>0</v>
      </c>
      <c r="BG648" s="143">
        <f>IF(N648="zákl. přenesená",J648,0)</f>
        <v>0</v>
      </c>
      <c r="BH648" s="143">
        <f>IF(N648="sníž. přenesená",J648,0)</f>
        <v>0</v>
      </c>
      <c r="BI648" s="143">
        <f>IF(N648="nulová",J648,0)</f>
        <v>0</v>
      </c>
      <c r="BJ648" s="18" t="s">
        <v>84</v>
      </c>
      <c r="BK648" s="143">
        <f>ROUND(I648*H648,2)</f>
        <v>0</v>
      </c>
      <c r="BL648" s="18" t="s">
        <v>153</v>
      </c>
      <c r="BM648" s="142" t="s">
        <v>635</v>
      </c>
    </row>
    <row r="649" spans="2:47" s="1" customFormat="1" ht="28.8">
      <c r="B649" s="34"/>
      <c r="D649" s="144" t="s">
        <v>155</v>
      </c>
      <c r="F649" s="145" t="s">
        <v>636</v>
      </c>
      <c r="I649" s="146"/>
      <c r="L649" s="34"/>
      <c r="M649" s="147"/>
      <c r="T649" s="55"/>
      <c r="AT649" s="18" t="s">
        <v>155</v>
      </c>
      <c r="AU649" s="18" t="s">
        <v>86</v>
      </c>
    </row>
    <row r="650" spans="2:47" s="1" customFormat="1" ht="12">
      <c r="B650" s="34"/>
      <c r="D650" s="148" t="s">
        <v>157</v>
      </c>
      <c r="F650" s="149" t="s">
        <v>637</v>
      </c>
      <c r="I650" s="146"/>
      <c r="L650" s="34"/>
      <c r="M650" s="147"/>
      <c r="T650" s="55"/>
      <c r="AT650" s="18" t="s">
        <v>157</v>
      </c>
      <c r="AU650" s="18" t="s">
        <v>86</v>
      </c>
    </row>
    <row r="651" spans="2:65" s="1" customFormat="1" ht="24.15" customHeight="1">
      <c r="B651" s="129"/>
      <c r="C651" s="130" t="s">
        <v>638</v>
      </c>
      <c r="D651" s="130" t="s">
        <v>148</v>
      </c>
      <c r="E651" s="132" t="s">
        <v>639</v>
      </c>
      <c r="F651" s="133" t="s">
        <v>640</v>
      </c>
      <c r="G651" s="134" t="s">
        <v>641</v>
      </c>
      <c r="H651" s="135">
        <v>13</v>
      </c>
      <c r="I651" s="136"/>
      <c r="J651" s="137">
        <f>ROUND(I651*H651,2)</f>
        <v>0</v>
      </c>
      <c r="K651" s="133" t="s">
        <v>152</v>
      </c>
      <c r="L651" s="34"/>
      <c r="M651" s="138" t="s">
        <v>3</v>
      </c>
      <c r="N651" s="139" t="s">
        <v>47</v>
      </c>
      <c r="P651" s="140">
        <f>O651*H651</f>
        <v>0</v>
      </c>
      <c r="Q651" s="140">
        <v>0.01777</v>
      </c>
      <c r="R651" s="140">
        <f>Q651*H651</f>
        <v>0.23101000000000002</v>
      </c>
      <c r="S651" s="140">
        <v>0</v>
      </c>
      <c r="T651" s="141">
        <f>S651*H651</f>
        <v>0</v>
      </c>
      <c r="AR651" s="142" t="s">
        <v>153</v>
      </c>
      <c r="AT651" s="142" t="s">
        <v>148</v>
      </c>
      <c r="AU651" s="142" t="s">
        <v>86</v>
      </c>
      <c r="AY651" s="18" t="s">
        <v>146</v>
      </c>
      <c r="BE651" s="143">
        <f>IF(N651="základní",J651,0)</f>
        <v>0</v>
      </c>
      <c r="BF651" s="143">
        <f>IF(N651="snížená",J651,0)</f>
        <v>0</v>
      </c>
      <c r="BG651" s="143">
        <f>IF(N651="zákl. přenesená",J651,0)</f>
        <v>0</v>
      </c>
      <c r="BH651" s="143">
        <f>IF(N651="sníž. přenesená",J651,0)</f>
        <v>0</v>
      </c>
      <c r="BI651" s="143">
        <f>IF(N651="nulová",J651,0)</f>
        <v>0</v>
      </c>
      <c r="BJ651" s="18" t="s">
        <v>84</v>
      </c>
      <c r="BK651" s="143">
        <f>ROUND(I651*H651,2)</f>
        <v>0</v>
      </c>
      <c r="BL651" s="18" t="s">
        <v>153</v>
      </c>
      <c r="BM651" s="142" t="s">
        <v>642</v>
      </c>
    </row>
    <row r="652" spans="2:47" s="1" customFormat="1" ht="28.8">
      <c r="B652" s="34"/>
      <c r="D652" s="144" t="s">
        <v>155</v>
      </c>
      <c r="F652" s="145" t="s">
        <v>643</v>
      </c>
      <c r="I652" s="146"/>
      <c r="L652" s="34"/>
      <c r="M652" s="147"/>
      <c r="T652" s="55"/>
      <c r="AT652" s="18" t="s">
        <v>155</v>
      </c>
      <c r="AU652" s="18" t="s">
        <v>86</v>
      </c>
    </row>
    <row r="653" spans="2:47" s="1" customFormat="1" ht="12">
      <c r="B653" s="34"/>
      <c r="D653" s="148" t="s">
        <v>157</v>
      </c>
      <c r="F653" s="149" t="s">
        <v>644</v>
      </c>
      <c r="I653" s="146"/>
      <c r="L653" s="34"/>
      <c r="M653" s="147"/>
      <c r="T653" s="55"/>
      <c r="AT653" s="18" t="s">
        <v>157</v>
      </c>
      <c r="AU653" s="18" t="s">
        <v>86</v>
      </c>
    </row>
    <row r="654" spans="2:51" s="12" customFormat="1" ht="12">
      <c r="B654" s="150"/>
      <c r="D654" s="144" t="s">
        <v>171</v>
      </c>
      <c r="E654" s="151" t="s">
        <v>3</v>
      </c>
      <c r="F654" s="152" t="s">
        <v>645</v>
      </c>
      <c r="H654" s="153">
        <v>13</v>
      </c>
      <c r="I654" s="154"/>
      <c r="L654" s="150"/>
      <c r="M654" s="155"/>
      <c r="T654" s="156"/>
      <c r="AT654" s="151" t="s">
        <v>171</v>
      </c>
      <c r="AU654" s="151" t="s">
        <v>86</v>
      </c>
      <c r="AV654" s="12" t="s">
        <v>86</v>
      </c>
      <c r="AW654" s="12" t="s">
        <v>37</v>
      </c>
      <c r="AX654" s="12" t="s">
        <v>76</v>
      </c>
      <c r="AY654" s="151" t="s">
        <v>146</v>
      </c>
    </row>
    <row r="655" spans="2:51" s="14" customFormat="1" ht="12">
      <c r="B655" s="163"/>
      <c r="D655" s="144" t="s">
        <v>171</v>
      </c>
      <c r="E655" s="164" t="s">
        <v>3</v>
      </c>
      <c r="F655" s="165" t="s">
        <v>180</v>
      </c>
      <c r="H655" s="166">
        <v>13</v>
      </c>
      <c r="I655" s="167"/>
      <c r="L655" s="163"/>
      <c r="M655" s="168"/>
      <c r="T655" s="169"/>
      <c r="AT655" s="164" t="s">
        <v>171</v>
      </c>
      <c r="AU655" s="164" t="s">
        <v>86</v>
      </c>
      <c r="AV655" s="14" t="s">
        <v>153</v>
      </c>
      <c r="AW655" s="14" t="s">
        <v>37</v>
      </c>
      <c r="AX655" s="14" t="s">
        <v>84</v>
      </c>
      <c r="AY655" s="164" t="s">
        <v>146</v>
      </c>
    </row>
    <row r="656" spans="2:65" s="1" customFormat="1" ht="24.15" customHeight="1">
      <c r="B656" s="129"/>
      <c r="C656" s="170" t="s">
        <v>646</v>
      </c>
      <c r="D656" s="170" t="s">
        <v>257</v>
      </c>
      <c r="E656" s="172" t="s">
        <v>647</v>
      </c>
      <c r="F656" s="173" t="s">
        <v>648</v>
      </c>
      <c r="G656" s="174" t="s">
        <v>641</v>
      </c>
      <c r="H656" s="175">
        <v>2</v>
      </c>
      <c r="I656" s="176"/>
      <c r="J656" s="177">
        <f>ROUND(I656*H656,2)</f>
        <v>0</v>
      </c>
      <c r="K656" s="173" t="s">
        <v>152</v>
      </c>
      <c r="L656" s="178"/>
      <c r="M656" s="179" t="s">
        <v>3</v>
      </c>
      <c r="N656" s="180" t="s">
        <v>47</v>
      </c>
      <c r="P656" s="140">
        <f>O656*H656</f>
        <v>0</v>
      </c>
      <c r="Q656" s="140">
        <v>0.01201</v>
      </c>
      <c r="R656" s="140">
        <f>Q656*H656</f>
        <v>0.02402</v>
      </c>
      <c r="S656" s="140">
        <v>0</v>
      </c>
      <c r="T656" s="141">
        <f>S656*H656</f>
        <v>0</v>
      </c>
      <c r="AR656" s="142" t="s">
        <v>203</v>
      </c>
      <c r="AT656" s="142" t="s">
        <v>257</v>
      </c>
      <c r="AU656" s="142" t="s">
        <v>86</v>
      </c>
      <c r="AY656" s="18" t="s">
        <v>146</v>
      </c>
      <c r="BE656" s="143">
        <f>IF(N656="základní",J656,0)</f>
        <v>0</v>
      </c>
      <c r="BF656" s="143">
        <f>IF(N656="snížená",J656,0)</f>
        <v>0</v>
      </c>
      <c r="BG656" s="143">
        <f>IF(N656="zákl. přenesená",J656,0)</f>
        <v>0</v>
      </c>
      <c r="BH656" s="143">
        <f>IF(N656="sníž. přenesená",J656,0)</f>
        <v>0</v>
      </c>
      <c r="BI656" s="143">
        <f>IF(N656="nulová",J656,0)</f>
        <v>0</v>
      </c>
      <c r="BJ656" s="18" t="s">
        <v>84</v>
      </c>
      <c r="BK656" s="143">
        <f>ROUND(I656*H656,2)</f>
        <v>0</v>
      </c>
      <c r="BL656" s="18" t="s">
        <v>153</v>
      </c>
      <c r="BM656" s="142" t="s">
        <v>649</v>
      </c>
    </row>
    <row r="657" spans="2:47" s="1" customFormat="1" ht="19.2">
      <c r="B657" s="34"/>
      <c r="D657" s="144" t="s">
        <v>155</v>
      </c>
      <c r="F657" s="145" t="s">
        <v>648</v>
      </c>
      <c r="I657" s="146"/>
      <c r="L657" s="34"/>
      <c r="M657" s="147"/>
      <c r="T657" s="55"/>
      <c r="AT657" s="18" t="s">
        <v>155</v>
      </c>
      <c r="AU657" s="18" t="s">
        <v>86</v>
      </c>
    </row>
    <row r="658" spans="2:65" s="1" customFormat="1" ht="24.15" customHeight="1">
      <c r="B658" s="129"/>
      <c r="C658" s="170" t="s">
        <v>650</v>
      </c>
      <c r="D658" s="170" t="s">
        <v>257</v>
      </c>
      <c r="E658" s="172" t="s">
        <v>651</v>
      </c>
      <c r="F658" s="173" t="s">
        <v>652</v>
      </c>
      <c r="G658" s="174" t="s">
        <v>641</v>
      </c>
      <c r="H658" s="175">
        <v>7</v>
      </c>
      <c r="I658" s="176"/>
      <c r="J658" s="177">
        <f>ROUND(I658*H658,2)</f>
        <v>0</v>
      </c>
      <c r="K658" s="173" t="s">
        <v>152</v>
      </c>
      <c r="L658" s="178"/>
      <c r="M658" s="179" t="s">
        <v>3</v>
      </c>
      <c r="N658" s="180" t="s">
        <v>47</v>
      </c>
      <c r="P658" s="140">
        <f>O658*H658</f>
        <v>0</v>
      </c>
      <c r="Q658" s="140">
        <v>0.01249</v>
      </c>
      <c r="R658" s="140">
        <f>Q658*H658</f>
        <v>0.08743</v>
      </c>
      <c r="S658" s="140">
        <v>0</v>
      </c>
      <c r="T658" s="141">
        <f>S658*H658</f>
        <v>0</v>
      </c>
      <c r="AR658" s="142" t="s">
        <v>203</v>
      </c>
      <c r="AT658" s="142" t="s">
        <v>257</v>
      </c>
      <c r="AU658" s="142" t="s">
        <v>86</v>
      </c>
      <c r="AY658" s="18" t="s">
        <v>146</v>
      </c>
      <c r="BE658" s="143">
        <f>IF(N658="základní",J658,0)</f>
        <v>0</v>
      </c>
      <c r="BF658" s="143">
        <f>IF(N658="snížená",J658,0)</f>
        <v>0</v>
      </c>
      <c r="BG658" s="143">
        <f>IF(N658="zákl. přenesená",J658,0)</f>
        <v>0</v>
      </c>
      <c r="BH658" s="143">
        <f>IF(N658="sníž. přenesená",J658,0)</f>
        <v>0</v>
      </c>
      <c r="BI658" s="143">
        <f>IF(N658="nulová",J658,0)</f>
        <v>0</v>
      </c>
      <c r="BJ658" s="18" t="s">
        <v>84</v>
      </c>
      <c r="BK658" s="143">
        <f>ROUND(I658*H658,2)</f>
        <v>0</v>
      </c>
      <c r="BL658" s="18" t="s">
        <v>153</v>
      </c>
      <c r="BM658" s="142" t="s">
        <v>653</v>
      </c>
    </row>
    <row r="659" spans="2:47" s="1" customFormat="1" ht="19.2">
      <c r="B659" s="34"/>
      <c r="D659" s="144" t="s">
        <v>155</v>
      </c>
      <c r="F659" s="145" t="s">
        <v>652</v>
      </c>
      <c r="I659" s="146"/>
      <c r="L659" s="34"/>
      <c r="M659" s="147"/>
      <c r="T659" s="55"/>
      <c r="AT659" s="18" t="s">
        <v>155</v>
      </c>
      <c r="AU659" s="18" t="s">
        <v>86</v>
      </c>
    </row>
    <row r="660" spans="2:65" s="1" customFormat="1" ht="24.15" customHeight="1">
      <c r="B660" s="129"/>
      <c r="C660" s="170" t="s">
        <v>654</v>
      </c>
      <c r="D660" s="170" t="s">
        <v>257</v>
      </c>
      <c r="E660" s="172" t="s">
        <v>655</v>
      </c>
      <c r="F660" s="173" t="s">
        <v>656</v>
      </c>
      <c r="G660" s="174" t="s">
        <v>641</v>
      </c>
      <c r="H660" s="175">
        <v>4</v>
      </c>
      <c r="I660" s="176"/>
      <c r="J660" s="177">
        <f>ROUND(I660*H660,2)</f>
        <v>0</v>
      </c>
      <c r="K660" s="173" t="s">
        <v>152</v>
      </c>
      <c r="L660" s="178"/>
      <c r="M660" s="179" t="s">
        <v>3</v>
      </c>
      <c r="N660" s="180" t="s">
        <v>47</v>
      </c>
      <c r="P660" s="140">
        <f>O660*H660</f>
        <v>0</v>
      </c>
      <c r="Q660" s="140">
        <v>0.01272</v>
      </c>
      <c r="R660" s="140">
        <f>Q660*H660</f>
        <v>0.05088</v>
      </c>
      <c r="S660" s="140">
        <v>0</v>
      </c>
      <c r="T660" s="141">
        <f>S660*H660</f>
        <v>0</v>
      </c>
      <c r="AR660" s="142" t="s">
        <v>203</v>
      </c>
      <c r="AT660" s="142" t="s">
        <v>257</v>
      </c>
      <c r="AU660" s="142" t="s">
        <v>86</v>
      </c>
      <c r="AY660" s="18" t="s">
        <v>146</v>
      </c>
      <c r="BE660" s="143">
        <f>IF(N660="základní",J660,0)</f>
        <v>0</v>
      </c>
      <c r="BF660" s="143">
        <f>IF(N660="snížená",J660,0)</f>
        <v>0</v>
      </c>
      <c r="BG660" s="143">
        <f>IF(N660="zákl. přenesená",J660,0)</f>
        <v>0</v>
      </c>
      <c r="BH660" s="143">
        <f>IF(N660="sníž. přenesená",J660,0)</f>
        <v>0</v>
      </c>
      <c r="BI660" s="143">
        <f>IF(N660="nulová",J660,0)</f>
        <v>0</v>
      </c>
      <c r="BJ660" s="18" t="s">
        <v>84</v>
      </c>
      <c r="BK660" s="143">
        <f>ROUND(I660*H660,2)</f>
        <v>0</v>
      </c>
      <c r="BL660" s="18" t="s">
        <v>153</v>
      </c>
      <c r="BM660" s="142" t="s">
        <v>657</v>
      </c>
    </row>
    <row r="661" spans="2:47" s="1" customFormat="1" ht="19.2">
      <c r="B661" s="34"/>
      <c r="D661" s="144" t="s">
        <v>155</v>
      </c>
      <c r="F661" s="145" t="s">
        <v>656</v>
      </c>
      <c r="I661" s="146"/>
      <c r="L661" s="34"/>
      <c r="M661" s="147"/>
      <c r="T661" s="55"/>
      <c r="AT661" s="18" t="s">
        <v>155</v>
      </c>
      <c r="AU661" s="18" t="s">
        <v>86</v>
      </c>
    </row>
    <row r="662" spans="2:65" s="1" customFormat="1" ht="24.15" customHeight="1">
      <c r="B662" s="129"/>
      <c r="C662" s="130" t="s">
        <v>658</v>
      </c>
      <c r="D662" s="130" t="s">
        <v>148</v>
      </c>
      <c r="E662" s="132" t="s">
        <v>659</v>
      </c>
      <c r="F662" s="133" t="s">
        <v>660</v>
      </c>
      <c r="G662" s="134" t="s">
        <v>641</v>
      </c>
      <c r="H662" s="135">
        <v>7</v>
      </c>
      <c r="I662" s="136"/>
      <c r="J662" s="137">
        <f>ROUND(I662*H662,2)</f>
        <v>0</v>
      </c>
      <c r="K662" s="133" t="s">
        <v>152</v>
      </c>
      <c r="L662" s="34"/>
      <c r="M662" s="138" t="s">
        <v>3</v>
      </c>
      <c r="N662" s="139" t="s">
        <v>47</v>
      </c>
      <c r="P662" s="140">
        <f>O662*H662</f>
        <v>0</v>
      </c>
      <c r="Q662" s="140">
        <v>0.44170337</v>
      </c>
      <c r="R662" s="140">
        <f>Q662*H662</f>
        <v>3.09192359</v>
      </c>
      <c r="S662" s="140">
        <v>0</v>
      </c>
      <c r="T662" s="141">
        <f>S662*H662</f>
        <v>0</v>
      </c>
      <c r="AR662" s="142" t="s">
        <v>153</v>
      </c>
      <c r="AT662" s="142" t="s">
        <v>148</v>
      </c>
      <c r="AU662" s="142" t="s">
        <v>86</v>
      </c>
      <c r="AY662" s="18" t="s">
        <v>146</v>
      </c>
      <c r="BE662" s="143">
        <f>IF(N662="základní",J662,0)</f>
        <v>0</v>
      </c>
      <c r="BF662" s="143">
        <f>IF(N662="snížená",J662,0)</f>
        <v>0</v>
      </c>
      <c r="BG662" s="143">
        <f>IF(N662="zákl. přenesená",J662,0)</f>
        <v>0</v>
      </c>
      <c r="BH662" s="143">
        <f>IF(N662="sníž. přenesená",J662,0)</f>
        <v>0</v>
      </c>
      <c r="BI662" s="143">
        <f>IF(N662="nulová",J662,0)</f>
        <v>0</v>
      </c>
      <c r="BJ662" s="18" t="s">
        <v>84</v>
      </c>
      <c r="BK662" s="143">
        <f>ROUND(I662*H662,2)</f>
        <v>0</v>
      </c>
      <c r="BL662" s="18" t="s">
        <v>153</v>
      </c>
      <c r="BM662" s="142" t="s">
        <v>661</v>
      </c>
    </row>
    <row r="663" spans="2:47" s="1" customFormat="1" ht="28.8">
      <c r="B663" s="34"/>
      <c r="D663" s="144" t="s">
        <v>155</v>
      </c>
      <c r="F663" s="145" t="s">
        <v>662</v>
      </c>
      <c r="I663" s="146"/>
      <c r="L663" s="34"/>
      <c r="M663" s="147"/>
      <c r="T663" s="55"/>
      <c r="AT663" s="18" t="s">
        <v>155</v>
      </c>
      <c r="AU663" s="18" t="s">
        <v>86</v>
      </c>
    </row>
    <row r="664" spans="2:47" s="1" customFormat="1" ht="12">
      <c r="B664" s="34"/>
      <c r="D664" s="148" t="s">
        <v>157</v>
      </c>
      <c r="F664" s="149" t="s">
        <v>663</v>
      </c>
      <c r="I664" s="146"/>
      <c r="L664" s="34"/>
      <c r="M664" s="147"/>
      <c r="T664" s="55"/>
      <c r="AT664" s="18" t="s">
        <v>157</v>
      </c>
      <c r="AU664" s="18" t="s">
        <v>86</v>
      </c>
    </row>
    <row r="665" spans="2:51" s="12" customFormat="1" ht="12">
      <c r="B665" s="150"/>
      <c r="D665" s="144" t="s">
        <v>171</v>
      </c>
      <c r="E665" s="151" t="s">
        <v>3</v>
      </c>
      <c r="F665" s="152" t="s">
        <v>195</v>
      </c>
      <c r="H665" s="153">
        <v>7</v>
      </c>
      <c r="I665" s="154"/>
      <c r="L665" s="150"/>
      <c r="M665" s="155"/>
      <c r="T665" s="156"/>
      <c r="AT665" s="151" t="s">
        <v>171</v>
      </c>
      <c r="AU665" s="151" t="s">
        <v>86</v>
      </c>
      <c r="AV665" s="12" t="s">
        <v>86</v>
      </c>
      <c r="AW665" s="12" t="s">
        <v>37</v>
      </c>
      <c r="AX665" s="12" t="s">
        <v>76</v>
      </c>
      <c r="AY665" s="151" t="s">
        <v>146</v>
      </c>
    </row>
    <row r="666" spans="2:51" s="14" customFormat="1" ht="12">
      <c r="B666" s="163"/>
      <c r="D666" s="144" t="s">
        <v>171</v>
      </c>
      <c r="E666" s="164" t="s">
        <v>3</v>
      </c>
      <c r="F666" s="165" t="s">
        <v>180</v>
      </c>
      <c r="H666" s="166">
        <v>7</v>
      </c>
      <c r="I666" s="167"/>
      <c r="L666" s="163"/>
      <c r="M666" s="168"/>
      <c r="T666" s="169"/>
      <c r="AT666" s="164" t="s">
        <v>171</v>
      </c>
      <c r="AU666" s="164" t="s">
        <v>86</v>
      </c>
      <c r="AV666" s="14" t="s">
        <v>153</v>
      </c>
      <c r="AW666" s="14" t="s">
        <v>37</v>
      </c>
      <c r="AX666" s="14" t="s">
        <v>84</v>
      </c>
      <c r="AY666" s="164" t="s">
        <v>146</v>
      </c>
    </row>
    <row r="667" spans="2:65" s="1" customFormat="1" ht="37.95" customHeight="1">
      <c r="B667" s="129"/>
      <c r="C667" s="170" t="s">
        <v>664</v>
      </c>
      <c r="D667" s="170" t="s">
        <v>257</v>
      </c>
      <c r="E667" s="172" t="s">
        <v>665</v>
      </c>
      <c r="F667" s="173" t="s">
        <v>666</v>
      </c>
      <c r="G667" s="174" t="s">
        <v>641</v>
      </c>
      <c r="H667" s="175">
        <v>1</v>
      </c>
      <c r="I667" s="176"/>
      <c r="J667" s="177">
        <f>ROUND(I667*H667,2)</f>
        <v>0</v>
      </c>
      <c r="K667" s="173" t="s">
        <v>152</v>
      </c>
      <c r="L667" s="178"/>
      <c r="M667" s="179" t="s">
        <v>3</v>
      </c>
      <c r="N667" s="180" t="s">
        <v>47</v>
      </c>
      <c r="P667" s="140">
        <f>O667*H667</f>
        <v>0</v>
      </c>
      <c r="Q667" s="140">
        <v>0.01272</v>
      </c>
      <c r="R667" s="140">
        <f>Q667*H667</f>
        <v>0.01272</v>
      </c>
      <c r="S667" s="140">
        <v>0</v>
      </c>
      <c r="T667" s="141">
        <f>S667*H667</f>
        <v>0</v>
      </c>
      <c r="AR667" s="142" t="s">
        <v>203</v>
      </c>
      <c r="AT667" s="142" t="s">
        <v>257</v>
      </c>
      <c r="AU667" s="142" t="s">
        <v>86</v>
      </c>
      <c r="AY667" s="18" t="s">
        <v>146</v>
      </c>
      <c r="BE667" s="143">
        <f>IF(N667="základní",J667,0)</f>
        <v>0</v>
      </c>
      <c r="BF667" s="143">
        <f>IF(N667="snížená",J667,0)</f>
        <v>0</v>
      </c>
      <c r="BG667" s="143">
        <f>IF(N667="zákl. přenesená",J667,0)</f>
        <v>0</v>
      </c>
      <c r="BH667" s="143">
        <f>IF(N667="sníž. přenesená",J667,0)</f>
        <v>0</v>
      </c>
      <c r="BI667" s="143">
        <f>IF(N667="nulová",J667,0)</f>
        <v>0</v>
      </c>
      <c r="BJ667" s="18" t="s">
        <v>84</v>
      </c>
      <c r="BK667" s="143">
        <f>ROUND(I667*H667,2)</f>
        <v>0</v>
      </c>
      <c r="BL667" s="18" t="s">
        <v>153</v>
      </c>
      <c r="BM667" s="142" t="s">
        <v>667</v>
      </c>
    </row>
    <row r="668" spans="2:47" s="1" customFormat="1" ht="19.2">
      <c r="B668" s="34"/>
      <c r="D668" s="144" t="s">
        <v>155</v>
      </c>
      <c r="F668" s="145" t="s">
        <v>666</v>
      </c>
      <c r="I668" s="146"/>
      <c r="L668" s="34"/>
      <c r="M668" s="147"/>
      <c r="T668" s="55"/>
      <c r="AT668" s="18" t="s">
        <v>155</v>
      </c>
      <c r="AU668" s="18" t="s">
        <v>86</v>
      </c>
    </row>
    <row r="669" spans="2:65" s="1" customFormat="1" ht="37.95" customHeight="1">
      <c r="B669" s="129"/>
      <c r="C669" s="170" t="s">
        <v>668</v>
      </c>
      <c r="D669" s="170" t="s">
        <v>257</v>
      </c>
      <c r="E669" s="172" t="s">
        <v>669</v>
      </c>
      <c r="F669" s="173" t="s">
        <v>670</v>
      </c>
      <c r="G669" s="174" t="s">
        <v>641</v>
      </c>
      <c r="H669" s="175">
        <v>2</v>
      </c>
      <c r="I669" s="176"/>
      <c r="J669" s="177">
        <f>ROUND(I669*H669,2)</f>
        <v>0</v>
      </c>
      <c r="K669" s="173" t="s">
        <v>152</v>
      </c>
      <c r="L669" s="178"/>
      <c r="M669" s="179" t="s">
        <v>3</v>
      </c>
      <c r="N669" s="180" t="s">
        <v>47</v>
      </c>
      <c r="P669" s="140">
        <f>O669*H669</f>
        <v>0</v>
      </c>
      <c r="Q669" s="140">
        <v>0.01249</v>
      </c>
      <c r="R669" s="140">
        <f>Q669*H669</f>
        <v>0.02498</v>
      </c>
      <c r="S669" s="140">
        <v>0</v>
      </c>
      <c r="T669" s="141">
        <f>S669*H669</f>
        <v>0</v>
      </c>
      <c r="AR669" s="142" t="s">
        <v>203</v>
      </c>
      <c r="AT669" s="142" t="s">
        <v>257</v>
      </c>
      <c r="AU669" s="142" t="s">
        <v>86</v>
      </c>
      <c r="AY669" s="18" t="s">
        <v>146</v>
      </c>
      <c r="BE669" s="143">
        <f>IF(N669="základní",J669,0)</f>
        <v>0</v>
      </c>
      <c r="BF669" s="143">
        <f>IF(N669="snížená",J669,0)</f>
        <v>0</v>
      </c>
      <c r="BG669" s="143">
        <f>IF(N669="zákl. přenesená",J669,0)</f>
        <v>0</v>
      </c>
      <c r="BH669" s="143">
        <f>IF(N669="sníž. přenesená",J669,0)</f>
        <v>0</v>
      </c>
      <c r="BI669" s="143">
        <f>IF(N669="nulová",J669,0)</f>
        <v>0</v>
      </c>
      <c r="BJ669" s="18" t="s">
        <v>84</v>
      </c>
      <c r="BK669" s="143">
        <f>ROUND(I669*H669,2)</f>
        <v>0</v>
      </c>
      <c r="BL669" s="18" t="s">
        <v>153</v>
      </c>
      <c r="BM669" s="142" t="s">
        <v>671</v>
      </c>
    </row>
    <row r="670" spans="2:47" s="1" customFormat="1" ht="19.2">
      <c r="B670" s="34"/>
      <c r="D670" s="144" t="s">
        <v>155</v>
      </c>
      <c r="F670" s="145" t="s">
        <v>670</v>
      </c>
      <c r="I670" s="146"/>
      <c r="L670" s="34"/>
      <c r="M670" s="147"/>
      <c r="T670" s="55"/>
      <c r="AT670" s="18" t="s">
        <v>155</v>
      </c>
      <c r="AU670" s="18" t="s">
        <v>86</v>
      </c>
    </row>
    <row r="671" spans="2:65" s="1" customFormat="1" ht="37.95" customHeight="1">
      <c r="B671" s="129"/>
      <c r="C671" s="170" t="s">
        <v>672</v>
      </c>
      <c r="D671" s="170" t="s">
        <v>257</v>
      </c>
      <c r="E671" s="172" t="s">
        <v>673</v>
      </c>
      <c r="F671" s="173" t="s">
        <v>674</v>
      </c>
      <c r="G671" s="174" t="s">
        <v>641</v>
      </c>
      <c r="H671" s="175">
        <v>2</v>
      </c>
      <c r="I671" s="176"/>
      <c r="J671" s="177">
        <f>ROUND(I671*H671,2)</f>
        <v>0</v>
      </c>
      <c r="K671" s="173" t="s">
        <v>152</v>
      </c>
      <c r="L671" s="178"/>
      <c r="M671" s="179" t="s">
        <v>3</v>
      </c>
      <c r="N671" s="180" t="s">
        <v>47</v>
      </c>
      <c r="P671" s="140">
        <f>O671*H671</f>
        <v>0</v>
      </c>
      <c r="Q671" s="140">
        <v>0.01225</v>
      </c>
      <c r="R671" s="140">
        <f>Q671*H671</f>
        <v>0.0245</v>
      </c>
      <c r="S671" s="140">
        <v>0</v>
      </c>
      <c r="T671" s="141">
        <f>S671*H671</f>
        <v>0</v>
      </c>
      <c r="AR671" s="142" t="s">
        <v>203</v>
      </c>
      <c r="AT671" s="142" t="s">
        <v>257</v>
      </c>
      <c r="AU671" s="142" t="s">
        <v>86</v>
      </c>
      <c r="AY671" s="18" t="s">
        <v>146</v>
      </c>
      <c r="BE671" s="143">
        <f>IF(N671="základní",J671,0)</f>
        <v>0</v>
      </c>
      <c r="BF671" s="143">
        <f>IF(N671="snížená",J671,0)</f>
        <v>0</v>
      </c>
      <c r="BG671" s="143">
        <f>IF(N671="zákl. přenesená",J671,0)</f>
        <v>0</v>
      </c>
      <c r="BH671" s="143">
        <f>IF(N671="sníž. přenesená",J671,0)</f>
        <v>0</v>
      </c>
      <c r="BI671" s="143">
        <f>IF(N671="nulová",J671,0)</f>
        <v>0</v>
      </c>
      <c r="BJ671" s="18" t="s">
        <v>84</v>
      </c>
      <c r="BK671" s="143">
        <f>ROUND(I671*H671,2)</f>
        <v>0</v>
      </c>
      <c r="BL671" s="18" t="s">
        <v>153</v>
      </c>
      <c r="BM671" s="142" t="s">
        <v>675</v>
      </c>
    </row>
    <row r="672" spans="2:47" s="1" customFormat="1" ht="19.2">
      <c r="B672" s="34"/>
      <c r="D672" s="144" t="s">
        <v>155</v>
      </c>
      <c r="F672" s="145" t="s">
        <v>674</v>
      </c>
      <c r="I672" s="146"/>
      <c r="L672" s="34"/>
      <c r="M672" s="147"/>
      <c r="T672" s="55"/>
      <c r="AT672" s="18" t="s">
        <v>155</v>
      </c>
      <c r="AU672" s="18" t="s">
        <v>86</v>
      </c>
    </row>
    <row r="673" spans="2:65" s="1" customFormat="1" ht="37.95" customHeight="1">
      <c r="B673" s="129"/>
      <c r="C673" s="170" t="s">
        <v>676</v>
      </c>
      <c r="D673" s="170" t="s">
        <v>257</v>
      </c>
      <c r="E673" s="172" t="s">
        <v>677</v>
      </c>
      <c r="F673" s="173" t="s">
        <v>678</v>
      </c>
      <c r="G673" s="174" t="s">
        <v>641</v>
      </c>
      <c r="H673" s="175">
        <v>1</v>
      </c>
      <c r="I673" s="176"/>
      <c r="J673" s="177">
        <f>ROUND(I673*H673,2)</f>
        <v>0</v>
      </c>
      <c r="K673" s="173" t="s">
        <v>152</v>
      </c>
      <c r="L673" s="178"/>
      <c r="M673" s="179" t="s">
        <v>3</v>
      </c>
      <c r="N673" s="180" t="s">
        <v>47</v>
      </c>
      <c r="P673" s="140">
        <f>O673*H673</f>
        <v>0</v>
      </c>
      <c r="Q673" s="140">
        <v>0.01201</v>
      </c>
      <c r="R673" s="140">
        <f>Q673*H673</f>
        <v>0.01201</v>
      </c>
      <c r="S673" s="140">
        <v>0</v>
      </c>
      <c r="T673" s="141">
        <f>S673*H673</f>
        <v>0</v>
      </c>
      <c r="AR673" s="142" t="s">
        <v>203</v>
      </c>
      <c r="AT673" s="142" t="s">
        <v>257</v>
      </c>
      <c r="AU673" s="142" t="s">
        <v>86</v>
      </c>
      <c r="AY673" s="18" t="s">
        <v>146</v>
      </c>
      <c r="BE673" s="143">
        <f>IF(N673="základní",J673,0)</f>
        <v>0</v>
      </c>
      <c r="BF673" s="143">
        <f>IF(N673="snížená",J673,0)</f>
        <v>0</v>
      </c>
      <c r="BG673" s="143">
        <f>IF(N673="zákl. přenesená",J673,0)</f>
        <v>0</v>
      </c>
      <c r="BH673" s="143">
        <f>IF(N673="sníž. přenesená",J673,0)</f>
        <v>0</v>
      </c>
      <c r="BI673" s="143">
        <f>IF(N673="nulová",J673,0)</f>
        <v>0</v>
      </c>
      <c r="BJ673" s="18" t="s">
        <v>84</v>
      </c>
      <c r="BK673" s="143">
        <f>ROUND(I673*H673,2)</f>
        <v>0</v>
      </c>
      <c r="BL673" s="18" t="s">
        <v>153</v>
      </c>
      <c r="BM673" s="142" t="s">
        <v>679</v>
      </c>
    </row>
    <row r="674" spans="2:47" s="1" customFormat="1" ht="19.2">
      <c r="B674" s="34"/>
      <c r="D674" s="144" t="s">
        <v>155</v>
      </c>
      <c r="F674" s="145" t="s">
        <v>678</v>
      </c>
      <c r="I674" s="146"/>
      <c r="L674" s="34"/>
      <c r="M674" s="147"/>
      <c r="T674" s="55"/>
      <c r="AT674" s="18" t="s">
        <v>155</v>
      </c>
      <c r="AU674" s="18" t="s">
        <v>86</v>
      </c>
    </row>
    <row r="675" spans="2:65" s="1" customFormat="1" ht="37.95" customHeight="1">
      <c r="B675" s="129"/>
      <c r="C675" s="170" t="s">
        <v>680</v>
      </c>
      <c r="D675" s="170" t="s">
        <v>257</v>
      </c>
      <c r="E675" s="172" t="s">
        <v>681</v>
      </c>
      <c r="F675" s="173" t="s">
        <v>682</v>
      </c>
      <c r="G675" s="174" t="s">
        <v>641</v>
      </c>
      <c r="H675" s="175">
        <v>1</v>
      </c>
      <c r="I675" s="176"/>
      <c r="J675" s="177">
        <f>ROUND(I675*H675,2)</f>
        <v>0</v>
      </c>
      <c r="K675" s="173" t="s">
        <v>152</v>
      </c>
      <c r="L675" s="178"/>
      <c r="M675" s="179" t="s">
        <v>3</v>
      </c>
      <c r="N675" s="180" t="s">
        <v>47</v>
      </c>
      <c r="P675" s="140">
        <f>O675*H675</f>
        <v>0</v>
      </c>
      <c r="Q675" s="140">
        <v>0.01325</v>
      </c>
      <c r="R675" s="140">
        <f>Q675*H675</f>
        <v>0.01325</v>
      </c>
      <c r="S675" s="140">
        <v>0</v>
      </c>
      <c r="T675" s="141">
        <f>S675*H675</f>
        <v>0</v>
      </c>
      <c r="AR675" s="142" t="s">
        <v>203</v>
      </c>
      <c r="AT675" s="142" t="s">
        <v>257</v>
      </c>
      <c r="AU675" s="142" t="s">
        <v>86</v>
      </c>
      <c r="AY675" s="18" t="s">
        <v>146</v>
      </c>
      <c r="BE675" s="143">
        <f>IF(N675="základní",J675,0)</f>
        <v>0</v>
      </c>
      <c r="BF675" s="143">
        <f>IF(N675="snížená",J675,0)</f>
        <v>0</v>
      </c>
      <c r="BG675" s="143">
        <f>IF(N675="zákl. přenesená",J675,0)</f>
        <v>0</v>
      </c>
      <c r="BH675" s="143">
        <f>IF(N675="sníž. přenesená",J675,0)</f>
        <v>0</v>
      </c>
      <c r="BI675" s="143">
        <f>IF(N675="nulová",J675,0)</f>
        <v>0</v>
      </c>
      <c r="BJ675" s="18" t="s">
        <v>84</v>
      </c>
      <c r="BK675" s="143">
        <f>ROUND(I675*H675,2)</f>
        <v>0</v>
      </c>
      <c r="BL675" s="18" t="s">
        <v>153</v>
      </c>
      <c r="BM675" s="142" t="s">
        <v>683</v>
      </c>
    </row>
    <row r="676" spans="2:47" s="1" customFormat="1" ht="19.2">
      <c r="B676" s="34"/>
      <c r="D676" s="144" t="s">
        <v>155</v>
      </c>
      <c r="F676" s="145" t="s">
        <v>682</v>
      </c>
      <c r="I676" s="146"/>
      <c r="L676" s="34"/>
      <c r="M676" s="147"/>
      <c r="T676" s="55"/>
      <c r="AT676" s="18" t="s">
        <v>155</v>
      </c>
      <c r="AU676" s="18" t="s">
        <v>86</v>
      </c>
    </row>
    <row r="677" spans="2:63" s="11" customFormat="1" ht="22.95" customHeight="1">
      <c r="B677" s="117"/>
      <c r="D677" s="118" t="s">
        <v>75</v>
      </c>
      <c r="E677" s="127" t="s">
        <v>203</v>
      </c>
      <c r="F677" s="127" t="s">
        <v>684</v>
      </c>
      <c r="I677" s="120"/>
      <c r="J677" s="128">
        <f>BK677</f>
        <v>0</v>
      </c>
      <c r="L677" s="117"/>
      <c r="M677" s="122"/>
      <c r="P677" s="123">
        <f>SUM(P678:P680)</f>
        <v>0</v>
      </c>
      <c r="R677" s="123">
        <f>SUM(R678:R680)</f>
        <v>0.00126</v>
      </c>
      <c r="T677" s="124">
        <f>SUM(T678:T680)</f>
        <v>0</v>
      </c>
      <c r="AR677" s="118" t="s">
        <v>84</v>
      </c>
      <c r="AT677" s="125" t="s">
        <v>75</v>
      </c>
      <c r="AU677" s="125" t="s">
        <v>84</v>
      </c>
      <c r="AY677" s="118" t="s">
        <v>146</v>
      </c>
      <c r="BK677" s="126">
        <f>SUM(BK678:BK680)</f>
        <v>0</v>
      </c>
    </row>
    <row r="678" spans="2:65" s="1" customFormat="1" ht="21.75" customHeight="1">
      <c r="B678" s="129"/>
      <c r="C678" s="130" t="s">
        <v>685</v>
      </c>
      <c r="D678" s="130" t="s">
        <v>148</v>
      </c>
      <c r="E678" s="132" t="s">
        <v>686</v>
      </c>
      <c r="F678" s="133" t="s">
        <v>687</v>
      </c>
      <c r="G678" s="134" t="s">
        <v>375</v>
      </c>
      <c r="H678" s="135">
        <v>10</v>
      </c>
      <c r="I678" s="136"/>
      <c r="J678" s="137">
        <f>ROUND(I678*H678,2)</f>
        <v>0</v>
      </c>
      <c r="K678" s="133" t="s">
        <v>152</v>
      </c>
      <c r="L678" s="34"/>
      <c r="M678" s="138" t="s">
        <v>3</v>
      </c>
      <c r="N678" s="139" t="s">
        <v>47</v>
      </c>
      <c r="P678" s="140">
        <f>O678*H678</f>
        <v>0</v>
      </c>
      <c r="Q678" s="140">
        <v>0.000126</v>
      </c>
      <c r="R678" s="140">
        <f>Q678*H678</f>
        <v>0.00126</v>
      </c>
      <c r="S678" s="140">
        <v>0</v>
      </c>
      <c r="T678" s="141">
        <f>S678*H678</f>
        <v>0</v>
      </c>
      <c r="AR678" s="142" t="s">
        <v>153</v>
      </c>
      <c r="AT678" s="142" t="s">
        <v>148</v>
      </c>
      <c r="AU678" s="142" t="s">
        <v>86</v>
      </c>
      <c r="AY678" s="18" t="s">
        <v>146</v>
      </c>
      <c r="BE678" s="143">
        <f>IF(N678="základní",J678,0)</f>
        <v>0</v>
      </c>
      <c r="BF678" s="143">
        <f>IF(N678="snížená",J678,0)</f>
        <v>0</v>
      </c>
      <c r="BG678" s="143">
        <f>IF(N678="zákl. přenesená",J678,0)</f>
        <v>0</v>
      </c>
      <c r="BH678" s="143">
        <f>IF(N678="sníž. přenesená",J678,0)</f>
        <v>0</v>
      </c>
      <c r="BI678" s="143">
        <f>IF(N678="nulová",J678,0)</f>
        <v>0</v>
      </c>
      <c r="BJ678" s="18" t="s">
        <v>84</v>
      </c>
      <c r="BK678" s="143">
        <f>ROUND(I678*H678,2)</f>
        <v>0</v>
      </c>
      <c r="BL678" s="18" t="s">
        <v>153</v>
      </c>
      <c r="BM678" s="142" t="s">
        <v>688</v>
      </c>
    </row>
    <row r="679" spans="2:47" s="1" customFormat="1" ht="12">
      <c r="B679" s="34"/>
      <c r="D679" s="144" t="s">
        <v>155</v>
      </c>
      <c r="F679" s="145" t="s">
        <v>689</v>
      </c>
      <c r="I679" s="146"/>
      <c r="L679" s="34"/>
      <c r="M679" s="147"/>
      <c r="T679" s="55"/>
      <c r="AT679" s="18" t="s">
        <v>155</v>
      </c>
      <c r="AU679" s="18" t="s">
        <v>86</v>
      </c>
    </row>
    <row r="680" spans="2:47" s="1" customFormat="1" ht="12">
      <c r="B680" s="34"/>
      <c r="D680" s="148" t="s">
        <v>157</v>
      </c>
      <c r="F680" s="149" t="s">
        <v>690</v>
      </c>
      <c r="I680" s="146"/>
      <c r="L680" s="34"/>
      <c r="M680" s="147"/>
      <c r="T680" s="55"/>
      <c r="AT680" s="18" t="s">
        <v>157</v>
      </c>
      <c r="AU680" s="18" t="s">
        <v>86</v>
      </c>
    </row>
    <row r="681" spans="2:63" s="11" customFormat="1" ht="22.95" customHeight="1">
      <c r="B681" s="117"/>
      <c r="D681" s="118" t="s">
        <v>75</v>
      </c>
      <c r="E681" s="127" t="s">
        <v>210</v>
      </c>
      <c r="F681" s="127" t="s">
        <v>691</v>
      </c>
      <c r="I681" s="120"/>
      <c r="J681" s="128">
        <f>BK681</f>
        <v>0</v>
      </c>
      <c r="L681" s="117"/>
      <c r="M681" s="122"/>
      <c r="P681" s="123">
        <f>SUM(P682:P923)</f>
        <v>0</v>
      </c>
      <c r="R681" s="123">
        <f>SUM(R682:R923)</f>
        <v>2.3360770883999997</v>
      </c>
      <c r="T681" s="124">
        <f>SUM(T682:T923)</f>
        <v>162.446794</v>
      </c>
      <c r="AR681" s="118" t="s">
        <v>84</v>
      </c>
      <c r="AT681" s="125" t="s">
        <v>75</v>
      </c>
      <c r="AU681" s="125" t="s">
        <v>84</v>
      </c>
      <c r="AY681" s="118" t="s">
        <v>146</v>
      </c>
      <c r="BK681" s="126">
        <f>SUM(BK682:BK923)</f>
        <v>0</v>
      </c>
    </row>
    <row r="682" spans="2:65" s="1" customFormat="1" ht="33" customHeight="1">
      <c r="B682" s="129"/>
      <c r="C682" s="130" t="s">
        <v>692</v>
      </c>
      <c r="D682" s="130" t="s">
        <v>148</v>
      </c>
      <c r="E682" s="132" t="s">
        <v>693</v>
      </c>
      <c r="F682" s="133" t="s">
        <v>694</v>
      </c>
      <c r="G682" s="134" t="s">
        <v>375</v>
      </c>
      <c r="H682" s="135">
        <v>11</v>
      </c>
      <c r="I682" s="136"/>
      <c r="J682" s="137">
        <f>ROUND(I682*H682,2)</f>
        <v>0</v>
      </c>
      <c r="K682" s="133" t="s">
        <v>152</v>
      </c>
      <c r="L682" s="34"/>
      <c r="M682" s="138" t="s">
        <v>3</v>
      </c>
      <c r="N682" s="139" t="s">
        <v>47</v>
      </c>
      <c r="P682" s="140">
        <f>O682*H682</f>
        <v>0</v>
      </c>
      <c r="Q682" s="140">
        <v>0.1294996</v>
      </c>
      <c r="R682" s="140">
        <f>Q682*H682</f>
        <v>1.4244956</v>
      </c>
      <c r="S682" s="140">
        <v>0</v>
      </c>
      <c r="T682" s="141">
        <f>S682*H682</f>
        <v>0</v>
      </c>
      <c r="AR682" s="142" t="s">
        <v>153</v>
      </c>
      <c r="AT682" s="142" t="s">
        <v>148</v>
      </c>
      <c r="AU682" s="142" t="s">
        <v>86</v>
      </c>
      <c r="AY682" s="18" t="s">
        <v>146</v>
      </c>
      <c r="BE682" s="143">
        <f>IF(N682="základní",J682,0)</f>
        <v>0</v>
      </c>
      <c r="BF682" s="143">
        <f>IF(N682="snížená",J682,0)</f>
        <v>0</v>
      </c>
      <c r="BG682" s="143">
        <f>IF(N682="zákl. přenesená",J682,0)</f>
        <v>0</v>
      </c>
      <c r="BH682" s="143">
        <f>IF(N682="sníž. přenesená",J682,0)</f>
        <v>0</v>
      </c>
      <c r="BI682" s="143">
        <f>IF(N682="nulová",J682,0)</f>
        <v>0</v>
      </c>
      <c r="BJ682" s="18" t="s">
        <v>84</v>
      </c>
      <c r="BK682" s="143">
        <f>ROUND(I682*H682,2)</f>
        <v>0</v>
      </c>
      <c r="BL682" s="18" t="s">
        <v>153</v>
      </c>
      <c r="BM682" s="142" t="s">
        <v>695</v>
      </c>
    </row>
    <row r="683" spans="2:47" s="1" customFormat="1" ht="38.4">
      <c r="B683" s="34"/>
      <c r="D683" s="144" t="s">
        <v>155</v>
      </c>
      <c r="F683" s="145" t="s">
        <v>696</v>
      </c>
      <c r="I683" s="146"/>
      <c r="L683" s="34"/>
      <c r="M683" s="147"/>
      <c r="T683" s="55"/>
      <c r="AT683" s="18" t="s">
        <v>155</v>
      </c>
      <c r="AU683" s="18" t="s">
        <v>86</v>
      </c>
    </row>
    <row r="684" spans="2:47" s="1" customFormat="1" ht="12">
      <c r="B684" s="34"/>
      <c r="D684" s="148" t="s">
        <v>157</v>
      </c>
      <c r="F684" s="149" t="s">
        <v>697</v>
      </c>
      <c r="I684" s="146"/>
      <c r="L684" s="34"/>
      <c r="M684" s="147"/>
      <c r="T684" s="55"/>
      <c r="AT684" s="18" t="s">
        <v>157</v>
      </c>
      <c r="AU684" s="18" t="s">
        <v>86</v>
      </c>
    </row>
    <row r="685" spans="2:65" s="1" customFormat="1" ht="16.5" customHeight="1">
      <c r="B685" s="129"/>
      <c r="C685" s="170" t="s">
        <v>698</v>
      </c>
      <c r="D685" s="170" t="s">
        <v>257</v>
      </c>
      <c r="E685" s="172" t="s">
        <v>699</v>
      </c>
      <c r="F685" s="173" t="s">
        <v>700</v>
      </c>
      <c r="G685" s="174" t="s">
        <v>375</v>
      </c>
      <c r="H685" s="175">
        <v>11.22</v>
      </c>
      <c r="I685" s="176"/>
      <c r="J685" s="177">
        <f>ROUND(I685*H685,2)</f>
        <v>0</v>
      </c>
      <c r="K685" s="173" t="s">
        <v>152</v>
      </c>
      <c r="L685" s="178"/>
      <c r="M685" s="179" t="s">
        <v>3</v>
      </c>
      <c r="N685" s="180" t="s">
        <v>47</v>
      </c>
      <c r="P685" s="140">
        <f>O685*H685</f>
        <v>0</v>
      </c>
      <c r="Q685" s="140">
        <v>0.05612</v>
      </c>
      <c r="R685" s="140">
        <f>Q685*H685</f>
        <v>0.6296664000000001</v>
      </c>
      <c r="S685" s="140">
        <v>0</v>
      </c>
      <c r="T685" s="141">
        <f>S685*H685</f>
        <v>0</v>
      </c>
      <c r="AR685" s="142" t="s">
        <v>203</v>
      </c>
      <c r="AT685" s="142" t="s">
        <v>257</v>
      </c>
      <c r="AU685" s="142" t="s">
        <v>86</v>
      </c>
      <c r="AY685" s="18" t="s">
        <v>146</v>
      </c>
      <c r="BE685" s="143">
        <f>IF(N685="základní",J685,0)</f>
        <v>0</v>
      </c>
      <c r="BF685" s="143">
        <f>IF(N685="snížená",J685,0)</f>
        <v>0</v>
      </c>
      <c r="BG685" s="143">
        <f>IF(N685="zákl. přenesená",J685,0)</f>
        <v>0</v>
      </c>
      <c r="BH685" s="143">
        <f>IF(N685="sníž. přenesená",J685,0)</f>
        <v>0</v>
      </c>
      <c r="BI685" s="143">
        <f>IF(N685="nulová",J685,0)</f>
        <v>0</v>
      </c>
      <c r="BJ685" s="18" t="s">
        <v>84</v>
      </c>
      <c r="BK685" s="143">
        <f>ROUND(I685*H685,2)</f>
        <v>0</v>
      </c>
      <c r="BL685" s="18" t="s">
        <v>153</v>
      </c>
      <c r="BM685" s="142" t="s">
        <v>701</v>
      </c>
    </row>
    <row r="686" spans="2:47" s="1" customFormat="1" ht="12">
      <c r="B686" s="34"/>
      <c r="D686" s="144" t="s">
        <v>155</v>
      </c>
      <c r="F686" s="145" t="s">
        <v>700</v>
      </c>
      <c r="I686" s="146"/>
      <c r="L686" s="34"/>
      <c r="M686" s="147"/>
      <c r="T686" s="55"/>
      <c r="AT686" s="18" t="s">
        <v>155</v>
      </c>
      <c r="AU686" s="18" t="s">
        <v>86</v>
      </c>
    </row>
    <row r="687" spans="2:51" s="12" customFormat="1" ht="12">
      <c r="B687" s="150"/>
      <c r="D687" s="144" t="s">
        <v>171</v>
      </c>
      <c r="F687" s="152" t="s">
        <v>702</v>
      </c>
      <c r="H687" s="153">
        <v>11.22</v>
      </c>
      <c r="I687" s="154"/>
      <c r="L687" s="150"/>
      <c r="M687" s="155"/>
      <c r="T687" s="156"/>
      <c r="AT687" s="151" t="s">
        <v>171</v>
      </c>
      <c r="AU687" s="151" t="s">
        <v>86</v>
      </c>
      <c r="AV687" s="12" t="s">
        <v>86</v>
      </c>
      <c r="AW687" s="12" t="s">
        <v>4</v>
      </c>
      <c r="AX687" s="12" t="s">
        <v>84</v>
      </c>
      <c r="AY687" s="151" t="s">
        <v>146</v>
      </c>
    </row>
    <row r="688" spans="2:65" s="1" customFormat="1" ht="24.15" customHeight="1">
      <c r="B688" s="129"/>
      <c r="C688" s="130" t="s">
        <v>703</v>
      </c>
      <c r="D688" s="130" t="s">
        <v>148</v>
      </c>
      <c r="E688" s="132" t="s">
        <v>704</v>
      </c>
      <c r="F688" s="133" t="s">
        <v>705</v>
      </c>
      <c r="G688" s="134" t="s">
        <v>641</v>
      </c>
      <c r="H688" s="135">
        <v>1</v>
      </c>
      <c r="I688" s="136"/>
      <c r="J688" s="137">
        <f>ROUND(I688*H688,2)</f>
        <v>0</v>
      </c>
      <c r="K688" s="133" t="s">
        <v>152</v>
      </c>
      <c r="L688" s="34"/>
      <c r="M688" s="138" t="s">
        <v>3</v>
      </c>
      <c r="N688" s="139" t="s">
        <v>47</v>
      </c>
      <c r="P688" s="140">
        <f>O688*H688</f>
        <v>0</v>
      </c>
      <c r="Q688" s="140">
        <v>0.001002232</v>
      </c>
      <c r="R688" s="140">
        <f>Q688*H688</f>
        <v>0.001002232</v>
      </c>
      <c r="S688" s="140">
        <v>0</v>
      </c>
      <c r="T688" s="141">
        <f>S688*H688</f>
        <v>0</v>
      </c>
      <c r="AR688" s="142" t="s">
        <v>153</v>
      </c>
      <c r="AT688" s="142" t="s">
        <v>148</v>
      </c>
      <c r="AU688" s="142" t="s">
        <v>86</v>
      </c>
      <c r="AY688" s="18" t="s">
        <v>146</v>
      </c>
      <c r="BE688" s="143">
        <f>IF(N688="základní",J688,0)</f>
        <v>0</v>
      </c>
      <c r="BF688" s="143">
        <f>IF(N688="snížená",J688,0)</f>
        <v>0</v>
      </c>
      <c r="BG688" s="143">
        <f>IF(N688="zákl. přenesená",J688,0)</f>
        <v>0</v>
      </c>
      <c r="BH688" s="143">
        <f>IF(N688="sníž. přenesená",J688,0)</f>
        <v>0</v>
      </c>
      <c r="BI688" s="143">
        <f>IF(N688="nulová",J688,0)</f>
        <v>0</v>
      </c>
      <c r="BJ688" s="18" t="s">
        <v>84</v>
      </c>
      <c r="BK688" s="143">
        <f>ROUND(I688*H688,2)</f>
        <v>0</v>
      </c>
      <c r="BL688" s="18" t="s">
        <v>153</v>
      </c>
      <c r="BM688" s="142" t="s">
        <v>706</v>
      </c>
    </row>
    <row r="689" spans="2:47" s="1" customFormat="1" ht="12">
      <c r="B689" s="34"/>
      <c r="D689" s="144" t="s">
        <v>155</v>
      </c>
      <c r="F689" s="145" t="s">
        <v>707</v>
      </c>
      <c r="I689" s="146"/>
      <c r="L689" s="34"/>
      <c r="M689" s="147"/>
      <c r="T689" s="55"/>
      <c r="AT689" s="18" t="s">
        <v>155</v>
      </c>
      <c r="AU689" s="18" t="s">
        <v>86</v>
      </c>
    </row>
    <row r="690" spans="2:47" s="1" customFormat="1" ht="12">
      <c r="B690" s="34"/>
      <c r="D690" s="148" t="s">
        <v>157</v>
      </c>
      <c r="F690" s="149" t="s">
        <v>708</v>
      </c>
      <c r="I690" s="146"/>
      <c r="L690" s="34"/>
      <c r="M690" s="147"/>
      <c r="T690" s="55"/>
      <c r="AT690" s="18" t="s">
        <v>157</v>
      </c>
      <c r="AU690" s="18" t="s">
        <v>86</v>
      </c>
    </row>
    <row r="691" spans="2:65" s="1" customFormat="1" ht="24.15" customHeight="1">
      <c r="B691" s="129"/>
      <c r="C691" s="170" t="s">
        <v>709</v>
      </c>
      <c r="D691" s="170" t="s">
        <v>257</v>
      </c>
      <c r="E691" s="172" t="s">
        <v>710</v>
      </c>
      <c r="F691" s="173" t="s">
        <v>711</v>
      </c>
      <c r="G691" s="174" t="s">
        <v>641</v>
      </c>
      <c r="H691" s="175">
        <v>1</v>
      </c>
      <c r="I691" s="176"/>
      <c r="J691" s="177">
        <f>ROUND(I691*H691,2)</f>
        <v>0</v>
      </c>
      <c r="K691" s="173" t="s">
        <v>152</v>
      </c>
      <c r="L691" s="178"/>
      <c r="M691" s="179" t="s">
        <v>3</v>
      </c>
      <c r="N691" s="180" t="s">
        <v>47</v>
      </c>
      <c r="P691" s="140">
        <f>O691*H691</f>
        <v>0</v>
      </c>
      <c r="Q691" s="140">
        <v>0.0566</v>
      </c>
      <c r="R691" s="140">
        <f>Q691*H691</f>
        <v>0.0566</v>
      </c>
      <c r="S691" s="140">
        <v>0</v>
      </c>
      <c r="T691" s="141">
        <f>S691*H691</f>
        <v>0</v>
      </c>
      <c r="AR691" s="142" t="s">
        <v>203</v>
      </c>
      <c r="AT691" s="142" t="s">
        <v>257</v>
      </c>
      <c r="AU691" s="142" t="s">
        <v>86</v>
      </c>
      <c r="AY691" s="18" t="s">
        <v>146</v>
      </c>
      <c r="BE691" s="143">
        <f>IF(N691="základní",J691,0)</f>
        <v>0</v>
      </c>
      <c r="BF691" s="143">
        <f>IF(N691="snížená",J691,0)</f>
        <v>0</v>
      </c>
      <c r="BG691" s="143">
        <f>IF(N691="zákl. přenesená",J691,0)</f>
        <v>0</v>
      </c>
      <c r="BH691" s="143">
        <f>IF(N691="sníž. přenesená",J691,0)</f>
        <v>0</v>
      </c>
      <c r="BI691" s="143">
        <f>IF(N691="nulová",J691,0)</f>
        <v>0</v>
      </c>
      <c r="BJ691" s="18" t="s">
        <v>84</v>
      </c>
      <c r="BK691" s="143">
        <f>ROUND(I691*H691,2)</f>
        <v>0</v>
      </c>
      <c r="BL691" s="18" t="s">
        <v>153</v>
      </c>
      <c r="BM691" s="142" t="s">
        <v>712</v>
      </c>
    </row>
    <row r="692" spans="2:47" s="1" customFormat="1" ht="19.2">
      <c r="B692" s="34"/>
      <c r="D692" s="144" t="s">
        <v>155</v>
      </c>
      <c r="F692" s="145" t="s">
        <v>711</v>
      </c>
      <c r="I692" s="146"/>
      <c r="L692" s="34"/>
      <c r="M692" s="147"/>
      <c r="T692" s="55"/>
      <c r="AT692" s="18" t="s">
        <v>155</v>
      </c>
      <c r="AU692" s="18" t="s">
        <v>86</v>
      </c>
    </row>
    <row r="693" spans="2:65" s="1" customFormat="1" ht="37.95" customHeight="1">
      <c r="B693" s="129"/>
      <c r="C693" s="130" t="s">
        <v>713</v>
      </c>
      <c r="D693" s="130" t="s">
        <v>148</v>
      </c>
      <c r="E693" s="132" t="s">
        <v>714</v>
      </c>
      <c r="F693" s="133" t="s">
        <v>715</v>
      </c>
      <c r="G693" s="134" t="s">
        <v>151</v>
      </c>
      <c r="H693" s="135">
        <v>509.05</v>
      </c>
      <c r="I693" s="136"/>
      <c r="J693" s="137">
        <f>ROUND(I693*H693,2)</f>
        <v>0</v>
      </c>
      <c r="K693" s="133" t="s">
        <v>152</v>
      </c>
      <c r="L693" s="34"/>
      <c r="M693" s="138" t="s">
        <v>3</v>
      </c>
      <c r="N693" s="139" t="s">
        <v>47</v>
      </c>
      <c r="P693" s="140">
        <f>O693*H693</f>
        <v>0</v>
      </c>
      <c r="Q693" s="140">
        <v>0.00021</v>
      </c>
      <c r="R693" s="140">
        <f>Q693*H693</f>
        <v>0.10690050000000001</v>
      </c>
      <c r="S693" s="140">
        <v>0</v>
      </c>
      <c r="T693" s="141">
        <f>S693*H693</f>
        <v>0</v>
      </c>
      <c r="AR693" s="142" t="s">
        <v>153</v>
      </c>
      <c r="AT693" s="142" t="s">
        <v>148</v>
      </c>
      <c r="AU693" s="142" t="s">
        <v>86</v>
      </c>
      <c r="AY693" s="18" t="s">
        <v>146</v>
      </c>
      <c r="BE693" s="143">
        <f>IF(N693="základní",J693,0)</f>
        <v>0</v>
      </c>
      <c r="BF693" s="143">
        <f>IF(N693="snížená",J693,0)</f>
        <v>0</v>
      </c>
      <c r="BG693" s="143">
        <f>IF(N693="zákl. přenesená",J693,0)</f>
        <v>0</v>
      </c>
      <c r="BH693" s="143">
        <f>IF(N693="sníž. přenesená",J693,0)</f>
        <v>0</v>
      </c>
      <c r="BI693" s="143">
        <f>IF(N693="nulová",J693,0)</f>
        <v>0</v>
      </c>
      <c r="BJ693" s="18" t="s">
        <v>84</v>
      </c>
      <c r="BK693" s="143">
        <f>ROUND(I693*H693,2)</f>
        <v>0</v>
      </c>
      <c r="BL693" s="18" t="s">
        <v>153</v>
      </c>
      <c r="BM693" s="142" t="s">
        <v>716</v>
      </c>
    </row>
    <row r="694" spans="2:47" s="1" customFormat="1" ht="28.8">
      <c r="B694" s="34"/>
      <c r="D694" s="144" t="s">
        <v>155</v>
      </c>
      <c r="F694" s="145" t="s">
        <v>717</v>
      </c>
      <c r="I694" s="146"/>
      <c r="L694" s="34"/>
      <c r="M694" s="147"/>
      <c r="T694" s="55"/>
      <c r="AT694" s="18" t="s">
        <v>155</v>
      </c>
      <c r="AU694" s="18" t="s">
        <v>86</v>
      </c>
    </row>
    <row r="695" spans="2:47" s="1" customFormat="1" ht="12">
      <c r="B695" s="34"/>
      <c r="D695" s="148" t="s">
        <v>157</v>
      </c>
      <c r="F695" s="149" t="s">
        <v>718</v>
      </c>
      <c r="I695" s="146"/>
      <c r="L695" s="34"/>
      <c r="M695" s="147"/>
      <c r="T695" s="55"/>
      <c r="AT695" s="18" t="s">
        <v>157</v>
      </c>
      <c r="AU695" s="18" t="s">
        <v>86</v>
      </c>
    </row>
    <row r="696" spans="2:51" s="13" customFormat="1" ht="12">
      <c r="B696" s="157"/>
      <c r="D696" s="144" t="s">
        <v>171</v>
      </c>
      <c r="E696" s="158" t="s">
        <v>3</v>
      </c>
      <c r="F696" s="159" t="s">
        <v>719</v>
      </c>
      <c r="H696" s="158" t="s">
        <v>3</v>
      </c>
      <c r="I696" s="160"/>
      <c r="L696" s="157"/>
      <c r="M696" s="161"/>
      <c r="T696" s="162"/>
      <c r="AT696" s="158" t="s">
        <v>171</v>
      </c>
      <c r="AU696" s="158" t="s">
        <v>86</v>
      </c>
      <c r="AV696" s="13" t="s">
        <v>84</v>
      </c>
      <c r="AW696" s="13" t="s">
        <v>37</v>
      </c>
      <c r="AX696" s="13" t="s">
        <v>76</v>
      </c>
      <c r="AY696" s="158" t="s">
        <v>146</v>
      </c>
    </row>
    <row r="697" spans="2:51" s="12" customFormat="1" ht="12">
      <c r="B697" s="150"/>
      <c r="D697" s="144" t="s">
        <v>171</v>
      </c>
      <c r="E697" s="151" t="s">
        <v>3</v>
      </c>
      <c r="F697" s="152" t="s">
        <v>720</v>
      </c>
      <c r="H697" s="153">
        <v>509.05</v>
      </c>
      <c r="I697" s="154"/>
      <c r="L697" s="150"/>
      <c r="M697" s="155"/>
      <c r="T697" s="156"/>
      <c r="AT697" s="151" t="s">
        <v>171</v>
      </c>
      <c r="AU697" s="151" t="s">
        <v>86</v>
      </c>
      <c r="AV697" s="12" t="s">
        <v>86</v>
      </c>
      <c r="AW697" s="12" t="s">
        <v>37</v>
      </c>
      <c r="AX697" s="12" t="s">
        <v>76</v>
      </c>
      <c r="AY697" s="151" t="s">
        <v>146</v>
      </c>
    </row>
    <row r="698" spans="2:51" s="15" customFormat="1" ht="12">
      <c r="B698" s="181"/>
      <c r="D698" s="144" t="s">
        <v>171</v>
      </c>
      <c r="E698" s="182" t="s">
        <v>3</v>
      </c>
      <c r="F698" s="183" t="s">
        <v>271</v>
      </c>
      <c r="H698" s="184">
        <v>509.05</v>
      </c>
      <c r="I698" s="185"/>
      <c r="L698" s="181"/>
      <c r="M698" s="186"/>
      <c r="T698" s="187"/>
      <c r="AT698" s="182" t="s">
        <v>171</v>
      </c>
      <c r="AU698" s="182" t="s">
        <v>86</v>
      </c>
      <c r="AV698" s="15" t="s">
        <v>164</v>
      </c>
      <c r="AW698" s="15" t="s">
        <v>37</v>
      </c>
      <c r="AX698" s="15" t="s">
        <v>76</v>
      </c>
      <c r="AY698" s="182" t="s">
        <v>146</v>
      </c>
    </row>
    <row r="699" spans="2:51" s="14" customFormat="1" ht="12">
      <c r="B699" s="163"/>
      <c r="D699" s="144" t="s">
        <v>171</v>
      </c>
      <c r="E699" s="164" t="s">
        <v>3</v>
      </c>
      <c r="F699" s="165" t="s">
        <v>180</v>
      </c>
      <c r="H699" s="166">
        <v>509.05</v>
      </c>
      <c r="I699" s="167"/>
      <c r="L699" s="163"/>
      <c r="M699" s="168"/>
      <c r="T699" s="169"/>
      <c r="AT699" s="164" t="s">
        <v>171</v>
      </c>
      <c r="AU699" s="164" t="s">
        <v>86</v>
      </c>
      <c r="AV699" s="14" t="s">
        <v>153</v>
      </c>
      <c r="AW699" s="14" t="s">
        <v>37</v>
      </c>
      <c r="AX699" s="14" t="s">
        <v>84</v>
      </c>
      <c r="AY699" s="164" t="s">
        <v>146</v>
      </c>
    </row>
    <row r="700" spans="2:65" s="1" customFormat="1" ht="24.15" customHeight="1">
      <c r="B700" s="129"/>
      <c r="C700" s="130" t="s">
        <v>721</v>
      </c>
      <c r="D700" s="130" t="s">
        <v>148</v>
      </c>
      <c r="E700" s="132" t="s">
        <v>722</v>
      </c>
      <c r="F700" s="133" t="s">
        <v>723</v>
      </c>
      <c r="G700" s="134" t="s">
        <v>151</v>
      </c>
      <c r="H700" s="135">
        <v>509.05</v>
      </c>
      <c r="I700" s="136"/>
      <c r="J700" s="137">
        <f>ROUND(I700*H700,2)</f>
        <v>0</v>
      </c>
      <c r="K700" s="133" t="s">
        <v>152</v>
      </c>
      <c r="L700" s="34"/>
      <c r="M700" s="138" t="s">
        <v>3</v>
      </c>
      <c r="N700" s="139" t="s">
        <v>47</v>
      </c>
      <c r="P700" s="140">
        <f>O700*H700</f>
        <v>0</v>
      </c>
      <c r="Q700" s="140">
        <v>3.5E-05</v>
      </c>
      <c r="R700" s="140">
        <f>Q700*H700</f>
        <v>0.01781675</v>
      </c>
      <c r="S700" s="140">
        <v>0</v>
      </c>
      <c r="T700" s="141">
        <f>S700*H700</f>
        <v>0</v>
      </c>
      <c r="AR700" s="142" t="s">
        <v>153</v>
      </c>
      <c r="AT700" s="142" t="s">
        <v>148</v>
      </c>
      <c r="AU700" s="142" t="s">
        <v>86</v>
      </c>
      <c r="AY700" s="18" t="s">
        <v>146</v>
      </c>
      <c r="BE700" s="143">
        <f>IF(N700="základní",J700,0)</f>
        <v>0</v>
      </c>
      <c r="BF700" s="143">
        <f>IF(N700="snížená",J700,0)</f>
        <v>0</v>
      </c>
      <c r="BG700" s="143">
        <f>IF(N700="zákl. přenesená",J700,0)</f>
        <v>0</v>
      </c>
      <c r="BH700" s="143">
        <f>IF(N700="sníž. přenesená",J700,0)</f>
        <v>0</v>
      </c>
      <c r="BI700" s="143">
        <f>IF(N700="nulová",J700,0)</f>
        <v>0</v>
      </c>
      <c r="BJ700" s="18" t="s">
        <v>84</v>
      </c>
      <c r="BK700" s="143">
        <f>ROUND(I700*H700,2)</f>
        <v>0</v>
      </c>
      <c r="BL700" s="18" t="s">
        <v>153</v>
      </c>
      <c r="BM700" s="142" t="s">
        <v>724</v>
      </c>
    </row>
    <row r="701" spans="2:47" s="1" customFormat="1" ht="19.2">
      <c r="B701" s="34"/>
      <c r="D701" s="144" t="s">
        <v>155</v>
      </c>
      <c r="F701" s="145" t="s">
        <v>725</v>
      </c>
      <c r="I701" s="146"/>
      <c r="L701" s="34"/>
      <c r="M701" s="147"/>
      <c r="T701" s="55"/>
      <c r="AT701" s="18" t="s">
        <v>155</v>
      </c>
      <c r="AU701" s="18" t="s">
        <v>86</v>
      </c>
    </row>
    <row r="702" spans="2:47" s="1" customFormat="1" ht="12">
      <c r="B702" s="34"/>
      <c r="D702" s="148" t="s">
        <v>157</v>
      </c>
      <c r="F702" s="149" t="s">
        <v>726</v>
      </c>
      <c r="I702" s="146"/>
      <c r="L702" s="34"/>
      <c r="M702" s="147"/>
      <c r="T702" s="55"/>
      <c r="AT702" s="18" t="s">
        <v>157</v>
      </c>
      <c r="AU702" s="18" t="s">
        <v>86</v>
      </c>
    </row>
    <row r="703" spans="2:51" s="13" customFormat="1" ht="12">
      <c r="B703" s="157"/>
      <c r="D703" s="144" t="s">
        <v>171</v>
      </c>
      <c r="E703" s="158" t="s">
        <v>3</v>
      </c>
      <c r="F703" s="159" t="s">
        <v>719</v>
      </c>
      <c r="H703" s="158" t="s">
        <v>3</v>
      </c>
      <c r="I703" s="160"/>
      <c r="L703" s="157"/>
      <c r="M703" s="161"/>
      <c r="T703" s="162"/>
      <c r="AT703" s="158" t="s">
        <v>171</v>
      </c>
      <c r="AU703" s="158" t="s">
        <v>86</v>
      </c>
      <c r="AV703" s="13" t="s">
        <v>84</v>
      </c>
      <c r="AW703" s="13" t="s">
        <v>37</v>
      </c>
      <c r="AX703" s="13" t="s">
        <v>76</v>
      </c>
      <c r="AY703" s="158" t="s">
        <v>146</v>
      </c>
    </row>
    <row r="704" spans="2:51" s="12" customFormat="1" ht="12">
      <c r="B704" s="150"/>
      <c r="D704" s="144" t="s">
        <v>171</v>
      </c>
      <c r="E704" s="151" t="s">
        <v>3</v>
      </c>
      <c r="F704" s="152" t="s">
        <v>720</v>
      </c>
      <c r="H704" s="153">
        <v>509.05</v>
      </c>
      <c r="I704" s="154"/>
      <c r="L704" s="150"/>
      <c r="M704" s="155"/>
      <c r="T704" s="156"/>
      <c r="AT704" s="151" t="s">
        <v>171</v>
      </c>
      <c r="AU704" s="151" t="s">
        <v>86</v>
      </c>
      <c r="AV704" s="12" t="s">
        <v>86</v>
      </c>
      <c r="AW704" s="12" t="s">
        <v>37</v>
      </c>
      <c r="AX704" s="12" t="s">
        <v>76</v>
      </c>
      <c r="AY704" s="151" t="s">
        <v>146</v>
      </c>
    </row>
    <row r="705" spans="2:51" s="15" customFormat="1" ht="12">
      <c r="B705" s="181"/>
      <c r="D705" s="144" t="s">
        <v>171</v>
      </c>
      <c r="E705" s="182" t="s">
        <v>3</v>
      </c>
      <c r="F705" s="183" t="s">
        <v>271</v>
      </c>
      <c r="H705" s="184">
        <v>509.05</v>
      </c>
      <c r="I705" s="185"/>
      <c r="L705" s="181"/>
      <c r="M705" s="186"/>
      <c r="T705" s="187"/>
      <c r="AT705" s="182" t="s">
        <v>171</v>
      </c>
      <c r="AU705" s="182" t="s">
        <v>86</v>
      </c>
      <c r="AV705" s="15" t="s">
        <v>164</v>
      </c>
      <c r="AW705" s="15" t="s">
        <v>37</v>
      </c>
      <c r="AX705" s="15" t="s">
        <v>76</v>
      </c>
      <c r="AY705" s="182" t="s">
        <v>146</v>
      </c>
    </row>
    <row r="706" spans="2:51" s="14" customFormat="1" ht="12">
      <c r="B706" s="163"/>
      <c r="D706" s="144" t="s">
        <v>171</v>
      </c>
      <c r="E706" s="164" t="s">
        <v>3</v>
      </c>
      <c r="F706" s="165" t="s">
        <v>180</v>
      </c>
      <c r="H706" s="166">
        <v>509.05</v>
      </c>
      <c r="I706" s="167"/>
      <c r="L706" s="163"/>
      <c r="M706" s="168"/>
      <c r="T706" s="169"/>
      <c r="AT706" s="164" t="s">
        <v>171</v>
      </c>
      <c r="AU706" s="164" t="s">
        <v>86</v>
      </c>
      <c r="AV706" s="14" t="s">
        <v>153</v>
      </c>
      <c r="AW706" s="14" t="s">
        <v>37</v>
      </c>
      <c r="AX706" s="14" t="s">
        <v>84</v>
      </c>
      <c r="AY706" s="164" t="s">
        <v>146</v>
      </c>
    </row>
    <row r="707" spans="2:65" s="1" customFormat="1" ht="24.15" customHeight="1">
      <c r="B707" s="129"/>
      <c r="C707" s="130" t="s">
        <v>727</v>
      </c>
      <c r="D707" s="130" t="s">
        <v>148</v>
      </c>
      <c r="E707" s="132" t="s">
        <v>728</v>
      </c>
      <c r="F707" s="133" t="s">
        <v>729</v>
      </c>
      <c r="G707" s="134" t="s">
        <v>641</v>
      </c>
      <c r="H707" s="135">
        <v>2</v>
      </c>
      <c r="I707" s="136"/>
      <c r="J707" s="137">
        <f>ROUND(I707*H707,2)</f>
        <v>0</v>
      </c>
      <c r="K707" s="133" t="s">
        <v>152</v>
      </c>
      <c r="L707" s="34"/>
      <c r="M707" s="138" t="s">
        <v>3</v>
      </c>
      <c r="N707" s="139" t="s">
        <v>47</v>
      </c>
      <c r="P707" s="140">
        <f>O707*H707</f>
        <v>0</v>
      </c>
      <c r="Q707" s="140">
        <v>0.006882</v>
      </c>
      <c r="R707" s="140">
        <f>Q707*H707</f>
        <v>0.013764</v>
      </c>
      <c r="S707" s="140">
        <v>0</v>
      </c>
      <c r="T707" s="141">
        <f>S707*H707</f>
        <v>0</v>
      </c>
      <c r="AR707" s="142" t="s">
        <v>153</v>
      </c>
      <c r="AT707" s="142" t="s">
        <v>148</v>
      </c>
      <c r="AU707" s="142" t="s">
        <v>86</v>
      </c>
      <c r="AY707" s="18" t="s">
        <v>146</v>
      </c>
      <c r="BE707" s="143">
        <f>IF(N707="základní",J707,0)</f>
        <v>0</v>
      </c>
      <c r="BF707" s="143">
        <f>IF(N707="snížená",J707,0)</f>
        <v>0</v>
      </c>
      <c r="BG707" s="143">
        <f>IF(N707="zákl. přenesená",J707,0)</f>
        <v>0</v>
      </c>
      <c r="BH707" s="143">
        <f>IF(N707="sníž. přenesená",J707,0)</f>
        <v>0</v>
      </c>
      <c r="BI707" s="143">
        <f>IF(N707="nulová",J707,0)</f>
        <v>0</v>
      </c>
      <c r="BJ707" s="18" t="s">
        <v>84</v>
      </c>
      <c r="BK707" s="143">
        <f>ROUND(I707*H707,2)</f>
        <v>0</v>
      </c>
      <c r="BL707" s="18" t="s">
        <v>153</v>
      </c>
      <c r="BM707" s="142" t="s">
        <v>730</v>
      </c>
    </row>
    <row r="708" spans="2:47" s="1" customFormat="1" ht="19.2">
      <c r="B708" s="34"/>
      <c r="D708" s="144" t="s">
        <v>155</v>
      </c>
      <c r="F708" s="145" t="s">
        <v>731</v>
      </c>
      <c r="I708" s="146"/>
      <c r="L708" s="34"/>
      <c r="M708" s="147"/>
      <c r="T708" s="55"/>
      <c r="AT708" s="18" t="s">
        <v>155</v>
      </c>
      <c r="AU708" s="18" t="s">
        <v>86</v>
      </c>
    </row>
    <row r="709" spans="2:47" s="1" customFormat="1" ht="12">
      <c r="B709" s="34"/>
      <c r="D709" s="148" t="s">
        <v>157</v>
      </c>
      <c r="F709" s="149" t="s">
        <v>732</v>
      </c>
      <c r="I709" s="146"/>
      <c r="L709" s="34"/>
      <c r="M709" s="147"/>
      <c r="T709" s="55"/>
      <c r="AT709" s="18" t="s">
        <v>157</v>
      </c>
      <c r="AU709" s="18" t="s">
        <v>86</v>
      </c>
    </row>
    <row r="710" spans="2:65" s="1" customFormat="1" ht="44.25" customHeight="1">
      <c r="B710" s="129"/>
      <c r="C710" s="273" t="s">
        <v>733</v>
      </c>
      <c r="D710" s="273" t="s">
        <v>257</v>
      </c>
      <c r="E710" s="274" t="s">
        <v>734</v>
      </c>
      <c r="F710" s="275" t="s">
        <v>735</v>
      </c>
      <c r="G710" s="276" t="s">
        <v>736</v>
      </c>
      <c r="H710" s="277">
        <v>1</v>
      </c>
      <c r="I710" s="278"/>
      <c r="J710" s="278">
        <f>ROUND(I710*H710,2)</f>
        <v>0</v>
      </c>
      <c r="K710" s="275" t="s">
        <v>3</v>
      </c>
      <c r="L710" s="178"/>
      <c r="M710" s="179" t="s">
        <v>3</v>
      </c>
      <c r="N710" s="180" t="s">
        <v>47</v>
      </c>
      <c r="P710" s="140">
        <f>O710*H710</f>
        <v>0</v>
      </c>
      <c r="Q710" s="140">
        <v>0</v>
      </c>
      <c r="R710" s="140">
        <f>Q710*H710</f>
        <v>0</v>
      </c>
      <c r="S710" s="140">
        <v>0</v>
      </c>
      <c r="T710" s="141">
        <f>S710*H710</f>
        <v>0</v>
      </c>
      <c r="AR710" s="142" t="s">
        <v>203</v>
      </c>
      <c r="AT710" s="142" t="s">
        <v>257</v>
      </c>
      <c r="AU710" s="142" t="s">
        <v>86</v>
      </c>
      <c r="AY710" s="18" t="s">
        <v>146</v>
      </c>
      <c r="BE710" s="143">
        <f>IF(N710="základní",J710,0)</f>
        <v>0</v>
      </c>
      <c r="BF710" s="143">
        <f>IF(N710="snížená",J710,0)</f>
        <v>0</v>
      </c>
      <c r="BG710" s="143">
        <f>IF(N710="zákl. přenesená",J710,0)</f>
        <v>0</v>
      </c>
      <c r="BH710" s="143">
        <f>IF(N710="sníž. přenesená",J710,0)</f>
        <v>0</v>
      </c>
      <c r="BI710" s="143">
        <f>IF(N710="nulová",J710,0)</f>
        <v>0</v>
      </c>
      <c r="BJ710" s="18" t="s">
        <v>84</v>
      </c>
      <c r="BK710" s="143">
        <f>ROUND(I710*H710,2)</f>
        <v>0</v>
      </c>
      <c r="BL710" s="18" t="s">
        <v>153</v>
      </c>
      <c r="BM710" s="142" t="s">
        <v>737</v>
      </c>
    </row>
    <row r="711" spans="2:47" s="1" customFormat="1" ht="28.8">
      <c r="B711" s="34"/>
      <c r="D711" s="144" t="s">
        <v>155</v>
      </c>
      <c r="F711" s="145" t="s">
        <v>735</v>
      </c>
      <c r="I711" s="146"/>
      <c r="L711" s="34"/>
      <c r="M711" s="147"/>
      <c r="T711" s="55"/>
      <c r="AT711" s="18" t="s">
        <v>155</v>
      </c>
      <c r="AU711" s="18" t="s">
        <v>86</v>
      </c>
    </row>
    <row r="712" spans="2:65" s="1" customFormat="1" ht="76.35" customHeight="1">
      <c r="B712" s="129"/>
      <c r="C712" s="273" t="s">
        <v>738</v>
      </c>
      <c r="D712" s="273" t="s">
        <v>257</v>
      </c>
      <c r="E712" s="274" t="s">
        <v>739</v>
      </c>
      <c r="F712" s="275" t="s">
        <v>740</v>
      </c>
      <c r="G712" s="276" t="s">
        <v>736</v>
      </c>
      <c r="H712" s="277">
        <v>1</v>
      </c>
      <c r="I712" s="278"/>
      <c r="J712" s="278">
        <f>ROUND(I712*H712,2)</f>
        <v>0</v>
      </c>
      <c r="K712" s="275" t="s">
        <v>3</v>
      </c>
      <c r="L712" s="178"/>
      <c r="M712" s="179" t="s">
        <v>3</v>
      </c>
      <c r="N712" s="180" t="s">
        <v>47</v>
      </c>
      <c r="P712" s="140">
        <f>O712*H712</f>
        <v>0</v>
      </c>
      <c r="Q712" s="140">
        <v>0</v>
      </c>
      <c r="R712" s="140">
        <f>Q712*H712</f>
        <v>0</v>
      </c>
      <c r="S712" s="140">
        <v>0</v>
      </c>
      <c r="T712" s="141">
        <f>S712*H712</f>
        <v>0</v>
      </c>
      <c r="AR712" s="142" t="s">
        <v>203</v>
      </c>
      <c r="AT712" s="142" t="s">
        <v>257</v>
      </c>
      <c r="AU712" s="142" t="s">
        <v>86</v>
      </c>
      <c r="AY712" s="18" t="s">
        <v>146</v>
      </c>
      <c r="BE712" s="143">
        <f>IF(N712="základní",J712,0)</f>
        <v>0</v>
      </c>
      <c r="BF712" s="143">
        <f>IF(N712="snížená",J712,0)</f>
        <v>0</v>
      </c>
      <c r="BG712" s="143">
        <f>IF(N712="zákl. přenesená",J712,0)</f>
        <v>0</v>
      </c>
      <c r="BH712" s="143">
        <f>IF(N712="sníž. přenesená",J712,0)</f>
        <v>0</v>
      </c>
      <c r="BI712" s="143">
        <f>IF(N712="nulová",J712,0)</f>
        <v>0</v>
      </c>
      <c r="BJ712" s="18" t="s">
        <v>84</v>
      </c>
      <c r="BK712" s="143">
        <f>ROUND(I712*H712,2)</f>
        <v>0</v>
      </c>
      <c r="BL712" s="18" t="s">
        <v>153</v>
      </c>
      <c r="BM712" s="142" t="s">
        <v>741</v>
      </c>
    </row>
    <row r="713" spans="2:47" s="1" customFormat="1" ht="48">
      <c r="B713" s="34"/>
      <c r="D713" s="144" t="s">
        <v>155</v>
      </c>
      <c r="F713" s="145" t="s">
        <v>742</v>
      </c>
      <c r="I713" s="146"/>
      <c r="L713" s="34"/>
      <c r="M713" s="147"/>
      <c r="T713" s="55"/>
      <c r="AT713" s="18" t="s">
        <v>155</v>
      </c>
      <c r="AU713" s="18" t="s">
        <v>86</v>
      </c>
    </row>
    <row r="714" spans="2:65" s="1" customFormat="1" ht="16.5" customHeight="1">
      <c r="B714" s="129"/>
      <c r="C714" s="130" t="s">
        <v>743</v>
      </c>
      <c r="D714" s="271" t="s">
        <v>148</v>
      </c>
      <c r="E714" s="132" t="s">
        <v>744</v>
      </c>
      <c r="F714" s="133" t="s">
        <v>745</v>
      </c>
      <c r="G714" s="134" t="s">
        <v>641</v>
      </c>
      <c r="H714" s="135">
        <v>7</v>
      </c>
      <c r="I714" s="136"/>
      <c r="J714" s="137">
        <f>ROUND(I714*H714,2)</f>
        <v>0</v>
      </c>
      <c r="K714" s="133" t="s">
        <v>152</v>
      </c>
      <c r="L714" s="34"/>
      <c r="M714" s="138" t="s">
        <v>3</v>
      </c>
      <c r="N714" s="139" t="s">
        <v>47</v>
      </c>
      <c r="P714" s="140">
        <f>O714*H714</f>
        <v>0</v>
      </c>
      <c r="Q714" s="140">
        <v>0.000176</v>
      </c>
      <c r="R714" s="140">
        <f>Q714*H714</f>
        <v>0.001232</v>
      </c>
      <c r="S714" s="140">
        <v>0</v>
      </c>
      <c r="T714" s="141">
        <f>S714*H714</f>
        <v>0</v>
      </c>
      <c r="AR714" s="142" t="s">
        <v>153</v>
      </c>
      <c r="AT714" s="142" t="s">
        <v>148</v>
      </c>
      <c r="AU714" s="142" t="s">
        <v>86</v>
      </c>
      <c r="AY714" s="18" t="s">
        <v>146</v>
      </c>
      <c r="BE714" s="143">
        <f>IF(N714="základní",J714,0)</f>
        <v>0</v>
      </c>
      <c r="BF714" s="143">
        <f>IF(N714="snížená",J714,0)</f>
        <v>0</v>
      </c>
      <c r="BG714" s="143">
        <f>IF(N714="zákl. přenesená",J714,0)</f>
        <v>0</v>
      </c>
      <c r="BH714" s="143">
        <f>IF(N714="sníž. přenesená",J714,0)</f>
        <v>0</v>
      </c>
      <c r="BI714" s="143">
        <f>IF(N714="nulová",J714,0)</f>
        <v>0</v>
      </c>
      <c r="BJ714" s="18" t="s">
        <v>84</v>
      </c>
      <c r="BK714" s="143">
        <f>ROUND(I714*H714,2)</f>
        <v>0</v>
      </c>
      <c r="BL714" s="18" t="s">
        <v>153</v>
      </c>
      <c r="BM714" s="142" t="s">
        <v>746</v>
      </c>
    </row>
    <row r="715" spans="2:47" s="1" customFormat="1" ht="19.2">
      <c r="B715" s="34"/>
      <c r="D715" s="144" t="s">
        <v>155</v>
      </c>
      <c r="F715" s="145" t="s">
        <v>747</v>
      </c>
      <c r="I715" s="146"/>
      <c r="L715" s="34"/>
      <c r="M715" s="147"/>
      <c r="T715" s="55"/>
      <c r="AT715" s="18" t="s">
        <v>155</v>
      </c>
      <c r="AU715" s="18" t="s">
        <v>86</v>
      </c>
    </row>
    <row r="716" spans="2:47" s="1" customFormat="1" ht="12">
      <c r="B716" s="34"/>
      <c r="D716" s="148" t="s">
        <v>157</v>
      </c>
      <c r="F716" s="149" t="s">
        <v>748</v>
      </c>
      <c r="I716" s="146"/>
      <c r="L716" s="34"/>
      <c r="M716" s="147"/>
      <c r="T716" s="55"/>
      <c r="AT716" s="18" t="s">
        <v>157</v>
      </c>
      <c r="AU716" s="18" t="s">
        <v>86</v>
      </c>
    </row>
    <row r="717" spans="2:65" s="1" customFormat="1" ht="16.5" customHeight="1">
      <c r="B717" s="129"/>
      <c r="C717" s="170" t="s">
        <v>749</v>
      </c>
      <c r="D717" s="170" t="s">
        <v>257</v>
      </c>
      <c r="E717" s="172" t="s">
        <v>750</v>
      </c>
      <c r="F717" s="173" t="s">
        <v>751</v>
      </c>
      <c r="G717" s="174" t="s">
        <v>641</v>
      </c>
      <c r="H717" s="175">
        <v>1</v>
      </c>
      <c r="I717" s="176"/>
      <c r="J717" s="177">
        <f>ROUND(I717*H717,2)</f>
        <v>0</v>
      </c>
      <c r="K717" s="173" t="s">
        <v>152</v>
      </c>
      <c r="L717" s="178"/>
      <c r="M717" s="179" t="s">
        <v>3</v>
      </c>
      <c r="N717" s="180" t="s">
        <v>47</v>
      </c>
      <c r="P717" s="140">
        <f>O717*H717</f>
        <v>0</v>
      </c>
      <c r="Q717" s="140">
        <v>0.009</v>
      </c>
      <c r="R717" s="140">
        <f>Q717*H717</f>
        <v>0.009</v>
      </c>
      <c r="S717" s="140">
        <v>0</v>
      </c>
      <c r="T717" s="141">
        <f>S717*H717</f>
        <v>0</v>
      </c>
      <c r="AR717" s="142" t="s">
        <v>203</v>
      </c>
      <c r="AT717" s="142" t="s">
        <v>257</v>
      </c>
      <c r="AU717" s="142" t="s">
        <v>86</v>
      </c>
      <c r="AY717" s="18" t="s">
        <v>146</v>
      </c>
      <c r="BE717" s="143">
        <f>IF(N717="základní",J717,0)</f>
        <v>0</v>
      </c>
      <c r="BF717" s="143">
        <f>IF(N717="snížená",J717,0)</f>
        <v>0</v>
      </c>
      <c r="BG717" s="143">
        <f>IF(N717="zákl. přenesená",J717,0)</f>
        <v>0</v>
      </c>
      <c r="BH717" s="143">
        <f>IF(N717="sníž. přenesená",J717,0)</f>
        <v>0</v>
      </c>
      <c r="BI717" s="143">
        <f>IF(N717="nulová",J717,0)</f>
        <v>0</v>
      </c>
      <c r="BJ717" s="18" t="s">
        <v>84</v>
      </c>
      <c r="BK717" s="143">
        <f>ROUND(I717*H717,2)</f>
        <v>0</v>
      </c>
      <c r="BL717" s="18" t="s">
        <v>153</v>
      </c>
      <c r="BM717" s="142" t="s">
        <v>752</v>
      </c>
    </row>
    <row r="718" spans="2:47" s="1" customFormat="1" ht="12">
      <c r="B718" s="34"/>
      <c r="D718" s="144" t="s">
        <v>155</v>
      </c>
      <c r="F718" s="145" t="s">
        <v>751</v>
      </c>
      <c r="I718" s="146"/>
      <c r="L718" s="34"/>
      <c r="M718" s="147"/>
      <c r="T718" s="55"/>
      <c r="AT718" s="18" t="s">
        <v>155</v>
      </c>
      <c r="AU718" s="18" t="s">
        <v>86</v>
      </c>
    </row>
    <row r="719" spans="2:65" s="1" customFormat="1" ht="16.5" customHeight="1">
      <c r="B719" s="129"/>
      <c r="C719" s="170" t="s">
        <v>753</v>
      </c>
      <c r="D719" s="170" t="s">
        <v>257</v>
      </c>
      <c r="E719" s="172" t="s">
        <v>754</v>
      </c>
      <c r="F719" s="173" t="s">
        <v>755</v>
      </c>
      <c r="G719" s="174" t="s">
        <v>641</v>
      </c>
      <c r="H719" s="175">
        <v>6</v>
      </c>
      <c r="I719" s="176"/>
      <c r="J719" s="177">
        <f>ROUND(I719*H719,2)</f>
        <v>0</v>
      </c>
      <c r="K719" s="173" t="s">
        <v>152</v>
      </c>
      <c r="L719" s="178"/>
      <c r="M719" s="179" t="s">
        <v>3</v>
      </c>
      <c r="N719" s="180" t="s">
        <v>47</v>
      </c>
      <c r="P719" s="140">
        <f>O719*H719</f>
        <v>0</v>
      </c>
      <c r="Q719" s="140">
        <v>0.012</v>
      </c>
      <c r="R719" s="140">
        <f>Q719*H719</f>
        <v>0.07200000000000001</v>
      </c>
      <c r="S719" s="140">
        <v>0</v>
      </c>
      <c r="T719" s="141">
        <f>S719*H719</f>
        <v>0</v>
      </c>
      <c r="AR719" s="142" t="s">
        <v>203</v>
      </c>
      <c r="AT719" s="142" t="s">
        <v>257</v>
      </c>
      <c r="AU719" s="142" t="s">
        <v>86</v>
      </c>
      <c r="AY719" s="18" t="s">
        <v>146</v>
      </c>
      <c r="BE719" s="143">
        <f>IF(N719="základní",J719,0)</f>
        <v>0</v>
      </c>
      <c r="BF719" s="143">
        <f>IF(N719="snížená",J719,0)</f>
        <v>0</v>
      </c>
      <c r="BG719" s="143">
        <f>IF(N719="zákl. přenesená",J719,0)</f>
        <v>0</v>
      </c>
      <c r="BH719" s="143">
        <f>IF(N719="sníž. přenesená",J719,0)</f>
        <v>0</v>
      </c>
      <c r="BI719" s="143">
        <f>IF(N719="nulová",J719,0)</f>
        <v>0</v>
      </c>
      <c r="BJ719" s="18" t="s">
        <v>84</v>
      </c>
      <c r="BK719" s="143">
        <f>ROUND(I719*H719,2)</f>
        <v>0</v>
      </c>
      <c r="BL719" s="18" t="s">
        <v>153</v>
      </c>
      <c r="BM719" s="142" t="s">
        <v>756</v>
      </c>
    </row>
    <row r="720" spans="2:47" s="1" customFormat="1" ht="12">
      <c r="B720" s="34"/>
      <c r="D720" s="144" t="s">
        <v>155</v>
      </c>
      <c r="F720" s="145" t="s">
        <v>755</v>
      </c>
      <c r="I720" s="146"/>
      <c r="L720" s="34"/>
      <c r="M720" s="147"/>
      <c r="T720" s="55"/>
      <c r="AT720" s="18" t="s">
        <v>155</v>
      </c>
      <c r="AU720" s="18" t="s">
        <v>86</v>
      </c>
    </row>
    <row r="721" spans="2:65" s="1" customFormat="1" ht="24.15" customHeight="1">
      <c r="B721" s="129"/>
      <c r="C721" s="130" t="s">
        <v>757</v>
      </c>
      <c r="D721" s="130" t="s">
        <v>148</v>
      </c>
      <c r="E721" s="132" t="s">
        <v>758</v>
      </c>
      <c r="F721" s="133" t="s">
        <v>759</v>
      </c>
      <c r="G721" s="134" t="s">
        <v>641</v>
      </c>
      <c r="H721" s="135">
        <v>12</v>
      </c>
      <c r="I721" s="136"/>
      <c r="J721" s="137">
        <f>ROUND(I721*H721,2)</f>
        <v>0</v>
      </c>
      <c r="K721" s="133" t="s">
        <v>152</v>
      </c>
      <c r="L721" s="34"/>
      <c r="M721" s="138" t="s">
        <v>3</v>
      </c>
      <c r="N721" s="139" t="s">
        <v>47</v>
      </c>
      <c r="P721" s="140">
        <f>O721*H721</f>
        <v>0</v>
      </c>
      <c r="Q721" s="140">
        <v>0.0002264</v>
      </c>
      <c r="R721" s="140">
        <f>Q721*H721</f>
        <v>0.0027168</v>
      </c>
      <c r="S721" s="140">
        <v>0</v>
      </c>
      <c r="T721" s="141">
        <f>S721*H721</f>
        <v>0</v>
      </c>
      <c r="AR721" s="142" t="s">
        <v>153</v>
      </c>
      <c r="AT721" s="142" t="s">
        <v>148</v>
      </c>
      <c r="AU721" s="142" t="s">
        <v>86</v>
      </c>
      <c r="AY721" s="18" t="s">
        <v>146</v>
      </c>
      <c r="BE721" s="143">
        <f>IF(N721="základní",J721,0)</f>
        <v>0</v>
      </c>
      <c r="BF721" s="143">
        <f>IF(N721="snížená",J721,0)</f>
        <v>0</v>
      </c>
      <c r="BG721" s="143">
        <f>IF(N721="zákl. přenesená",J721,0)</f>
        <v>0</v>
      </c>
      <c r="BH721" s="143">
        <f>IF(N721="sníž. přenesená",J721,0)</f>
        <v>0</v>
      </c>
      <c r="BI721" s="143">
        <f>IF(N721="nulová",J721,0)</f>
        <v>0</v>
      </c>
      <c r="BJ721" s="18" t="s">
        <v>84</v>
      </c>
      <c r="BK721" s="143">
        <f>ROUND(I721*H721,2)</f>
        <v>0</v>
      </c>
      <c r="BL721" s="18" t="s">
        <v>153</v>
      </c>
      <c r="BM721" s="142" t="s">
        <v>760</v>
      </c>
    </row>
    <row r="722" spans="2:47" s="1" customFormat="1" ht="19.2">
      <c r="B722" s="34"/>
      <c r="D722" s="144" t="s">
        <v>155</v>
      </c>
      <c r="F722" s="145" t="s">
        <v>761</v>
      </c>
      <c r="I722" s="146"/>
      <c r="L722" s="34"/>
      <c r="M722" s="147"/>
      <c r="T722" s="55"/>
      <c r="AT722" s="18" t="s">
        <v>155</v>
      </c>
      <c r="AU722" s="18" t="s">
        <v>86</v>
      </c>
    </row>
    <row r="723" spans="2:47" s="1" customFormat="1" ht="12">
      <c r="B723" s="34"/>
      <c r="D723" s="148" t="s">
        <v>157</v>
      </c>
      <c r="F723" s="149" t="s">
        <v>762</v>
      </c>
      <c r="I723" s="146"/>
      <c r="L723" s="34"/>
      <c r="M723" s="147"/>
      <c r="T723" s="55"/>
      <c r="AT723" s="18" t="s">
        <v>157</v>
      </c>
      <c r="AU723" s="18" t="s">
        <v>86</v>
      </c>
    </row>
    <row r="724" spans="2:65" s="1" customFormat="1" ht="24.15" customHeight="1">
      <c r="B724" s="129"/>
      <c r="C724" s="170" t="s">
        <v>763</v>
      </c>
      <c r="D724" s="170" t="s">
        <v>257</v>
      </c>
      <c r="E724" s="172" t="s">
        <v>764</v>
      </c>
      <c r="F724" s="173" t="s">
        <v>765</v>
      </c>
      <c r="G724" s="174" t="s">
        <v>641</v>
      </c>
      <c r="H724" s="175">
        <v>12</v>
      </c>
      <c r="I724" s="176"/>
      <c r="J724" s="177">
        <f>ROUND(I724*H724,2)</f>
        <v>0</v>
      </c>
      <c r="K724" s="173" t="s">
        <v>152</v>
      </c>
      <c r="L724" s="178"/>
      <c r="M724" s="179" t="s">
        <v>3</v>
      </c>
      <c r="N724" s="180" t="s">
        <v>47</v>
      </c>
      <c r="P724" s="140">
        <f>O724*H724</f>
        <v>0</v>
      </c>
      <c r="Q724" s="140">
        <v>0</v>
      </c>
      <c r="R724" s="140">
        <f>Q724*H724</f>
        <v>0</v>
      </c>
      <c r="S724" s="140">
        <v>0</v>
      </c>
      <c r="T724" s="141">
        <f>S724*H724</f>
        <v>0</v>
      </c>
      <c r="AR724" s="142" t="s">
        <v>203</v>
      </c>
      <c r="AT724" s="142" t="s">
        <v>257</v>
      </c>
      <c r="AU724" s="142" t="s">
        <v>86</v>
      </c>
      <c r="AY724" s="18" t="s">
        <v>146</v>
      </c>
      <c r="BE724" s="143">
        <f>IF(N724="základní",J724,0)</f>
        <v>0</v>
      </c>
      <c r="BF724" s="143">
        <f>IF(N724="snížená",J724,0)</f>
        <v>0</v>
      </c>
      <c r="BG724" s="143">
        <f>IF(N724="zákl. přenesená",J724,0)</f>
        <v>0</v>
      </c>
      <c r="BH724" s="143">
        <f>IF(N724="sníž. přenesená",J724,0)</f>
        <v>0</v>
      </c>
      <c r="BI724" s="143">
        <f>IF(N724="nulová",J724,0)</f>
        <v>0</v>
      </c>
      <c r="BJ724" s="18" t="s">
        <v>84</v>
      </c>
      <c r="BK724" s="143">
        <f>ROUND(I724*H724,2)</f>
        <v>0</v>
      </c>
      <c r="BL724" s="18" t="s">
        <v>153</v>
      </c>
      <c r="BM724" s="142" t="s">
        <v>766</v>
      </c>
    </row>
    <row r="725" spans="2:47" s="1" customFormat="1" ht="19.2">
      <c r="B725" s="34"/>
      <c r="D725" s="144" t="s">
        <v>155</v>
      </c>
      <c r="F725" s="145" t="s">
        <v>765</v>
      </c>
      <c r="I725" s="146"/>
      <c r="L725" s="34"/>
      <c r="M725" s="147"/>
      <c r="T725" s="55"/>
      <c r="AT725" s="18" t="s">
        <v>155</v>
      </c>
      <c r="AU725" s="18" t="s">
        <v>86</v>
      </c>
    </row>
    <row r="726" spans="2:65" s="1" customFormat="1" ht="21.75" customHeight="1">
      <c r="B726" s="129"/>
      <c r="C726" s="130" t="s">
        <v>767</v>
      </c>
      <c r="D726" s="130" t="s">
        <v>148</v>
      </c>
      <c r="E726" s="132" t="s">
        <v>768</v>
      </c>
      <c r="F726" s="133" t="s">
        <v>769</v>
      </c>
      <c r="G726" s="134" t="s">
        <v>151</v>
      </c>
      <c r="H726" s="135">
        <v>281.041</v>
      </c>
      <c r="I726" s="136"/>
      <c r="J726" s="137">
        <f>ROUND(I726*H726,2)</f>
        <v>0</v>
      </c>
      <c r="K726" s="133" t="s">
        <v>152</v>
      </c>
      <c r="L726" s="34"/>
      <c r="M726" s="138" t="s">
        <v>3</v>
      </c>
      <c r="N726" s="139" t="s">
        <v>47</v>
      </c>
      <c r="P726" s="140">
        <f>O726*H726</f>
        <v>0</v>
      </c>
      <c r="Q726" s="140">
        <v>0</v>
      </c>
      <c r="R726" s="140">
        <f>Q726*H726</f>
        <v>0</v>
      </c>
      <c r="S726" s="140">
        <v>0.117</v>
      </c>
      <c r="T726" s="141">
        <f>S726*H726</f>
        <v>32.881797</v>
      </c>
      <c r="AR726" s="142" t="s">
        <v>153</v>
      </c>
      <c r="AT726" s="142" t="s">
        <v>148</v>
      </c>
      <c r="AU726" s="142" t="s">
        <v>86</v>
      </c>
      <c r="AY726" s="18" t="s">
        <v>146</v>
      </c>
      <c r="BE726" s="143">
        <f>IF(N726="základní",J726,0)</f>
        <v>0</v>
      </c>
      <c r="BF726" s="143">
        <f>IF(N726="snížená",J726,0)</f>
        <v>0</v>
      </c>
      <c r="BG726" s="143">
        <f>IF(N726="zákl. přenesená",J726,0)</f>
        <v>0</v>
      </c>
      <c r="BH726" s="143">
        <f>IF(N726="sníž. přenesená",J726,0)</f>
        <v>0</v>
      </c>
      <c r="BI726" s="143">
        <f>IF(N726="nulová",J726,0)</f>
        <v>0</v>
      </c>
      <c r="BJ726" s="18" t="s">
        <v>84</v>
      </c>
      <c r="BK726" s="143">
        <f>ROUND(I726*H726,2)</f>
        <v>0</v>
      </c>
      <c r="BL726" s="18" t="s">
        <v>153</v>
      </c>
      <c r="BM726" s="142" t="s">
        <v>770</v>
      </c>
    </row>
    <row r="727" spans="2:47" s="1" customFormat="1" ht="28.8">
      <c r="B727" s="34"/>
      <c r="D727" s="144" t="s">
        <v>155</v>
      </c>
      <c r="F727" s="145" t="s">
        <v>771</v>
      </c>
      <c r="I727" s="146"/>
      <c r="L727" s="34"/>
      <c r="M727" s="147"/>
      <c r="T727" s="55"/>
      <c r="AT727" s="18" t="s">
        <v>155</v>
      </c>
      <c r="AU727" s="18" t="s">
        <v>86</v>
      </c>
    </row>
    <row r="728" spans="2:47" s="1" customFormat="1" ht="12">
      <c r="B728" s="34"/>
      <c r="D728" s="148" t="s">
        <v>157</v>
      </c>
      <c r="F728" s="149" t="s">
        <v>772</v>
      </c>
      <c r="I728" s="146"/>
      <c r="L728" s="34"/>
      <c r="M728" s="147"/>
      <c r="T728" s="55"/>
      <c r="AT728" s="18" t="s">
        <v>157</v>
      </c>
      <c r="AU728" s="18" t="s">
        <v>86</v>
      </c>
    </row>
    <row r="729" spans="2:51" s="13" customFormat="1" ht="12">
      <c r="B729" s="157"/>
      <c r="D729" s="144" t="s">
        <v>171</v>
      </c>
      <c r="E729" s="158" t="s">
        <v>3</v>
      </c>
      <c r="F729" s="159" t="s">
        <v>356</v>
      </c>
      <c r="H729" s="158" t="s">
        <v>3</v>
      </c>
      <c r="I729" s="160"/>
      <c r="L729" s="157"/>
      <c r="M729" s="161"/>
      <c r="T729" s="162"/>
      <c r="AT729" s="158" t="s">
        <v>171</v>
      </c>
      <c r="AU729" s="158" t="s">
        <v>86</v>
      </c>
      <c r="AV729" s="13" t="s">
        <v>84</v>
      </c>
      <c r="AW729" s="13" t="s">
        <v>37</v>
      </c>
      <c r="AX729" s="13" t="s">
        <v>76</v>
      </c>
      <c r="AY729" s="158" t="s">
        <v>146</v>
      </c>
    </row>
    <row r="730" spans="2:51" s="12" customFormat="1" ht="20.4">
      <c r="B730" s="150"/>
      <c r="D730" s="144" t="s">
        <v>171</v>
      </c>
      <c r="E730" s="151" t="s">
        <v>3</v>
      </c>
      <c r="F730" s="152" t="s">
        <v>773</v>
      </c>
      <c r="H730" s="153">
        <v>70.649</v>
      </c>
      <c r="I730" s="154"/>
      <c r="L730" s="150"/>
      <c r="M730" s="155"/>
      <c r="T730" s="156"/>
      <c r="AT730" s="151" t="s">
        <v>171</v>
      </c>
      <c r="AU730" s="151" t="s">
        <v>86</v>
      </c>
      <c r="AV730" s="12" t="s">
        <v>86</v>
      </c>
      <c r="AW730" s="12" t="s">
        <v>37</v>
      </c>
      <c r="AX730" s="12" t="s">
        <v>76</v>
      </c>
      <c r="AY730" s="151" t="s">
        <v>146</v>
      </c>
    </row>
    <row r="731" spans="2:51" s="12" customFormat="1" ht="20.4">
      <c r="B731" s="150"/>
      <c r="D731" s="144" t="s">
        <v>171</v>
      </c>
      <c r="E731" s="151" t="s">
        <v>3</v>
      </c>
      <c r="F731" s="152" t="s">
        <v>774</v>
      </c>
      <c r="H731" s="153">
        <v>140.415</v>
      </c>
      <c r="I731" s="154"/>
      <c r="L731" s="150"/>
      <c r="M731" s="155"/>
      <c r="T731" s="156"/>
      <c r="AT731" s="151" t="s">
        <v>171</v>
      </c>
      <c r="AU731" s="151" t="s">
        <v>86</v>
      </c>
      <c r="AV731" s="12" t="s">
        <v>86</v>
      </c>
      <c r="AW731" s="12" t="s">
        <v>37</v>
      </c>
      <c r="AX731" s="12" t="s">
        <v>76</v>
      </c>
      <c r="AY731" s="151" t="s">
        <v>146</v>
      </c>
    </row>
    <row r="732" spans="2:51" s="15" customFormat="1" ht="12">
      <c r="B732" s="181"/>
      <c r="D732" s="144" t="s">
        <v>171</v>
      </c>
      <c r="E732" s="182" t="s">
        <v>3</v>
      </c>
      <c r="F732" s="183" t="s">
        <v>271</v>
      </c>
      <c r="H732" s="184">
        <v>211.064</v>
      </c>
      <c r="I732" s="185"/>
      <c r="L732" s="181"/>
      <c r="M732" s="186"/>
      <c r="T732" s="187"/>
      <c r="AT732" s="182" t="s">
        <v>171</v>
      </c>
      <c r="AU732" s="182" t="s">
        <v>86</v>
      </c>
      <c r="AV732" s="15" t="s">
        <v>164</v>
      </c>
      <c r="AW732" s="15" t="s">
        <v>37</v>
      </c>
      <c r="AX732" s="15" t="s">
        <v>76</v>
      </c>
      <c r="AY732" s="182" t="s">
        <v>146</v>
      </c>
    </row>
    <row r="733" spans="2:51" s="13" customFormat="1" ht="12">
      <c r="B733" s="157"/>
      <c r="D733" s="144" t="s">
        <v>171</v>
      </c>
      <c r="E733" s="158" t="s">
        <v>3</v>
      </c>
      <c r="F733" s="159" t="s">
        <v>358</v>
      </c>
      <c r="H733" s="158" t="s">
        <v>3</v>
      </c>
      <c r="I733" s="160"/>
      <c r="L733" s="157"/>
      <c r="M733" s="161"/>
      <c r="T733" s="162"/>
      <c r="AT733" s="158" t="s">
        <v>171</v>
      </c>
      <c r="AU733" s="158" t="s">
        <v>86</v>
      </c>
      <c r="AV733" s="13" t="s">
        <v>84</v>
      </c>
      <c r="AW733" s="13" t="s">
        <v>37</v>
      </c>
      <c r="AX733" s="13" t="s">
        <v>76</v>
      </c>
      <c r="AY733" s="158" t="s">
        <v>146</v>
      </c>
    </row>
    <row r="734" spans="2:51" s="12" customFormat="1" ht="12">
      <c r="B734" s="150"/>
      <c r="D734" s="144" t="s">
        <v>171</v>
      </c>
      <c r="E734" s="151" t="s">
        <v>3</v>
      </c>
      <c r="F734" s="152" t="s">
        <v>775</v>
      </c>
      <c r="H734" s="153">
        <v>53.329</v>
      </c>
      <c r="I734" s="154"/>
      <c r="L734" s="150"/>
      <c r="M734" s="155"/>
      <c r="T734" s="156"/>
      <c r="AT734" s="151" t="s">
        <v>171</v>
      </c>
      <c r="AU734" s="151" t="s">
        <v>86</v>
      </c>
      <c r="AV734" s="12" t="s">
        <v>86</v>
      </c>
      <c r="AW734" s="12" t="s">
        <v>37</v>
      </c>
      <c r="AX734" s="12" t="s">
        <v>76</v>
      </c>
      <c r="AY734" s="151" t="s">
        <v>146</v>
      </c>
    </row>
    <row r="735" spans="2:51" s="12" customFormat="1" ht="12">
      <c r="B735" s="150"/>
      <c r="D735" s="144" t="s">
        <v>171</v>
      </c>
      <c r="E735" s="151" t="s">
        <v>3</v>
      </c>
      <c r="F735" s="152" t="s">
        <v>776</v>
      </c>
      <c r="H735" s="153">
        <v>55.8</v>
      </c>
      <c r="I735" s="154"/>
      <c r="L735" s="150"/>
      <c r="M735" s="155"/>
      <c r="T735" s="156"/>
      <c r="AT735" s="151" t="s">
        <v>171</v>
      </c>
      <c r="AU735" s="151" t="s">
        <v>86</v>
      </c>
      <c r="AV735" s="12" t="s">
        <v>86</v>
      </c>
      <c r="AW735" s="12" t="s">
        <v>37</v>
      </c>
      <c r="AX735" s="12" t="s">
        <v>76</v>
      </c>
      <c r="AY735" s="151" t="s">
        <v>146</v>
      </c>
    </row>
    <row r="736" spans="2:51" s="15" customFormat="1" ht="12">
      <c r="B736" s="181"/>
      <c r="D736" s="144" t="s">
        <v>171</v>
      </c>
      <c r="E736" s="182" t="s">
        <v>3</v>
      </c>
      <c r="F736" s="183" t="s">
        <v>271</v>
      </c>
      <c r="H736" s="184">
        <v>109.129</v>
      </c>
      <c r="I736" s="185"/>
      <c r="L736" s="181"/>
      <c r="M736" s="186"/>
      <c r="T736" s="187"/>
      <c r="AT736" s="182" t="s">
        <v>171</v>
      </c>
      <c r="AU736" s="182" t="s">
        <v>86</v>
      </c>
      <c r="AV736" s="15" t="s">
        <v>164</v>
      </c>
      <c r="AW736" s="15" t="s">
        <v>37</v>
      </c>
      <c r="AX736" s="15" t="s">
        <v>76</v>
      </c>
      <c r="AY736" s="182" t="s">
        <v>146</v>
      </c>
    </row>
    <row r="737" spans="2:51" s="13" customFormat="1" ht="12">
      <c r="B737" s="157"/>
      <c r="D737" s="144" t="s">
        <v>171</v>
      </c>
      <c r="E737" s="158" t="s">
        <v>3</v>
      </c>
      <c r="F737" s="159" t="s">
        <v>777</v>
      </c>
      <c r="H737" s="158" t="s">
        <v>3</v>
      </c>
      <c r="I737" s="160"/>
      <c r="L737" s="157"/>
      <c r="M737" s="161"/>
      <c r="T737" s="162"/>
      <c r="AT737" s="158" t="s">
        <v>171</v>
      </c>
      <c r="AU737" s="158" t="s">
        <v>86</v>
      </c>
      <c r="AV737" s="13" t="s">
        <v>84</v>
      </c>
      <c r="AW737" s="13" t="s">
        <v>37</v>
      </c>
      <c r="AX737" s="13" t="s">
        <v>76</v>
      </c>
      <c r="AY737" s="158" t="s">
        <v>146</v>
      </c>
    </row>
    <row r="738" spans="2:51" s="12" customFormat="1" ht="12">
      <c r="B738" s="150"/>
      <c r="D738" s="144" t="s">
        <v>171</v>
      </c>
      <c r="E738" s="151" t="s">
        <v>3</v>
      </c>
      <c r="F738" s="152" t="s">
        <v>778</v>
      </c>
      <c r="H738" s="153">
        <v>-10.047</v>
      </c>
      <c r="I738" s="154"/>
      <c r="L738" s="150"/>
      <c r="M738" s="155"/>
      <c r="T738" s="156"/>
      <c r="AT738" s="151" t="s">
        <v>171</v>
      </c>
      <c r="AU738" s="151" t="s">
        <v>86</v>
      </c>
      <c r="AV738" s="12" t="s">
        <v>86</v>
      </c>
      <c r="AW738" s="12" t="s">
        <v>37</v>
      </c>
      <c r="AX738" s="12" t="s">
        <v>76</v>
      </c>
      <c r="AY738" s="151" t="s">
        <v>146</v>
      </c>
    </row>
    <row r="739" spans="2:51" s="12" customFormat="1" ht="12">
      <c r="B739" s="150"/>
      <c r="D739" s="144" t="s">
        <v>171</v>
      </c>
      <c r="E739" s="151" t="s">
        <v>3</v>
      </c>
      <c r="F739" s="152" t="s">
        <v>779</v>
      </c>
      <c r="H739" s="153">
        <v>-19.846</v>
      </c>
      <c r="I739" s="154"/>
      <c r="L739" s="150"/>
      <c r="M739" s="155"/>
      <c r="T739" s="156"/>
      <c r="AT739" s="151" t="s">
        <v>171</v>
      </c>
      <c r="AU739" s="151" t="s">
        <v>86</v>
      </c>
      <c r="AV739" s="12" t="s">
        <v>86</v>
      </c>
      <c r="AW739" s="12" t="s">
        <v>37</v>
      </c>
      <c r="AX739" s="12" t="s">
        <v>76</v>
      </c>
      <c r="AY739" s="151" t="s">
        <v>146</v>
      </c>
    </row>
    <row r="740" spans="2:51" s="12" customFormat="1" ht="12">
      <c r="B740" s="150"/>
      <c r="D740" s="144" t="s">
        <v>171</v>
      </c>
      <c r="E740" s="151" t="s">
        <v>3</v>
      </c>
      <c r="F740" s="152" t="s">
        <v>780</v>
      </c>
      <c r="H740" s="153">
        <v>-7.683</v>
      </c>
      <c r="I740" s="154"/>
      <c r="L740" s="150"/>
      <c r="M740" s="155"/>
      <c r="T740" s="156"/>
      <c r="AT740" s="151" t="s">
        <v>171</v>
      </c>
      <c r="AU740" s="151" t="s">
        <v>86</v>
      </c>
      <c r="AV740" s="12" t="s">
        <v>86</v>
      </c>
      <c r="AW740" s="12" t="s">
        <v>37</v>
      </c>
      <c r="AX740" s="12" t="s">
        <v>76</v>
      </c>
      <c r="AY740" s="151" t="s">
        <v>146</v>
      </c>
    </row>
    <row r="741" spans="2:51" s="12" customFormat="1" ht="12">
      <c r="B741" s="150"/>
      <c r="D741" s="144" t="s">
        <v>171</v>
      </c>
      <c r="E741" s="151" t="s">
        <v>3</v>
      </c>
      <c r="F741" s="152" t="s">
        <v>781</v>
      </c>
      <c r="H741" s="153">
        <v>-1.576</v>
      </c>
      <c r="I741" s="154"/>
      <c r="L741" s="150"/>
      <c r="M741" s="155"/>
      <c r="T741" s="156"/>
      <c r="AT741" s="151" t="s">
        <v>171</v>
      </c>
      <c r="AU741" s="151" t="s">
        <v>86</v>
      </c>
      <c r="AV741" s="12" t="s">
        <v>86</v>
      </c>
      <c r="AW741" s="12" t="s">
        <v>37</v>
      </c>
      <c r="AX741" s="12" t="s">
        <v>76</v>
      </c>
      <c r="AY741" s="151" t="s">
        <v>146</v>
      </c>
    </row>
    <row r="742" spans="2:51" s="15" customFormat="1" ht="12">
      <c r="B742" s="181"/>
      <c r="D742" s="144" t="s">
        <v>171</v>
      </c>
      <c r="E742" s="182" t="s">
        <v>3</v>
      </c>
      <c r="F742" s="183" t="s">
        <v>271</v>
      </c>
      <c r="H742" s="184">
        <v>-39.152</v>
      </c>
      <c r="I742" s="185"/>
      <c r="L742" s="181"/>
      <c r="M742" s="186"/>
      <c r="T742" s="187"/>
      <c r="AT742" s="182" t="s">
        <v>171</v>
      </c>
      <c r="AU742" s="182" t="s">
        <v>86</v>
      </c>
      <c r="AV742" s="15" t="s">
        <v>164</v>
      </c>
      <c r="AW742" s="15" t="s">
        <v>37</v>
      </c>
      <c r="AX742" s="15" t="s">
        <v>76</v>
      </c>
      <c r="AY742" s="182" t="s">
        <v>146</v>
      </c>
    </row>
    <row r="743" spans="2:51" s="14" customFormat="1" ht="12">
      <c r="B743" s="163"/>
      <c r="D743" s="144" t="s">
        <v>171</v>
      </c>
      <c r="E743" s="164" t="s">
        <v>3</v>
      </c>
      <c r="F743" s="165" t="s">
        <v>180</v>
      </c>
      <c r="H743" s="166">
        <v>281.041</v>
      </c>
      <c r="I743" s="167"/>
      <c r="L743" s="163"/>
      <c r="M743" s="168"/>
      <c r="T743" s="169"/>
      <c r="AT743" s="164" t="s">
        <v>171</v>
      </c>
      <c r="AU743" s="164" t="s">
        <v>86</v>
      </c>
      <c r="AV743" s="14" t="s">
        <v>153</v>
      </c>
      <c r="AW743" s="14" t="s">
        <v>37</v>
      </c>
      <c r="AX743" s="14" t="s">
        <v>84</v>
      </c>
      <c r="AY743" s="164" t="s">
        <v>146</v>
      </c>
    </row>
    <row r="744" spans="2:65" s="1" customFormat="1" ht="24.15" customHeight="1">
      <c r="B744" s="129"/>
      <c r="C744" s="130" t="s">
        <v>782</v>
      </c>
      <c r="D744" s="130" t="s">
        <v>148</v>
      </c>
      <c r="E744" s="132" t="s">
        <v>783</v>
      </c>
      <c r="F744" s="133" t="s">
        <v>784</v>
      </c>
      <c r="G744" s="134" t="s">
        <v>167</v>
      </c>
      <c r="H744" s="135">
        <v>10.144</v>
      </c>
      <c r="I744" s="136"/>
      <c r="J744" s="137">
        <f>ROUND(I744*H744,2)</f>
        <v>0</v>
      </c>
      <c r="K744" s="133" t="s">
        <v>152</v>
      </c>
      <c r="L744" s="34"/>
      <c r="M744" s="138" t="s">
        <v>3</v>
      </c>
      <c r="N744" s="139" t="s">
        <v>47</v>
      </c>
      <c r="P744" s="140">
        <f>O744*H744</f>
        <v>0</v>
      </c>
      <c r="Q744" s="140">
        <v>0</v>
      </c>
      <c r="R744" s="140">
        <f>Q744*H744</f>
        <v>0</v>
      </c>
      <c r="S744" s="140">
        <v>1.8</v>
      </c>
      <c r="T744" s="141">
        <f>S744*H744</f>
        <v>18.2592</v>
      </c>
      <c r="AR744" s="142" t="s">
        <v>153</v>
      </c>
      <c r="AT744" s="142" t="s">
        <v>148</v>
      </c>
      <c r="AU744" s="142" t="s">
        <v>86</v>
      </c>
      <c r="AY744" s="18" t="s">
        <v>146</v>
      </c>
      <c r="BE744" s="143">
        <f>IF(N744="základní",J744,0)</f>
        <v>0</v>
      </c>
      <c r="BF744" s="143">
        <f>IF(N744="snížená",J744,0)</f>
        <v>0</v>
      </c>
      <c r="BG744" s="143">
        <f>IF(N744="zákl. přenesená",J744,0)</f>
        <v>0</v>
      </c>
      <c r="BH744" s="143">
        <f>IF(N744="sníž. přenesená",J744,0)</f>
        <v>0</v>
      </c>
      <c r="BI744" s="143">
        <f>IF(N744="nulová",J744,0)</f>
        <v>0</v>
      </c>
      <c r="BJ744" s="18" t="s">
        <v>84</v>
      </c>
      <c r="BK744" s="143">
        <f>ROUND(I744*H744,2)</f>
        <v>0</v>
      </c>
      <c r="BL744" s="18" t="s">
        <v>153</v>
      </c>
      <c r="BM744" s="142" t="s">
        <v>785</v>
      </c>
    </row>
    <row r="745" spans="2:47" s="1" customFormat="1" ht="28.8">
      <c r="B745" s="34"/>
      <c r="D745" s="144" t="s">
        <v>155</v>
      </c>
      <c r="F745" s="145" t="s">
        <v>786</v>
      </c>
      <c r="I745" s="146"/>
      <c r="L745" s="34"/>
      <c r="M745" s="147"/>
      <c r="T745" s="55"/>
      <c r="AT745" s="18" t="s">
        <v>155</v>
      </c>
      <c r="AU745" s="18" t="s">
        <v>86</v>
      </c>
    </row>
    <row r="746" spans="2:47" s="1" customFormat="1" ht="12">
      <c r="B746" s="34"/>
      <c r="D746" s="148" t="s">
        <v>157</v>
      </c>
      <c r="F746" s="149" t="s">
        <v>787</v>
      </c>
      <c r="I746" s="146"/>
      <c r="L746" s="34"/>
      <c r="M746" s="147"/>
      <c r="T746" s="55"/>
      <c r="AT746" s="18" t="s">
        <v>157</v>
      </c>
      <c r="AU746" s="18" t="s">
        <v>86</v>
      </c>
    </row>
    <row r="747" spans="2:51" s="13" customFormat="1" ht="12">
      <c r="B747" s="157"/>
      <c r="D747" s="144" t="s">
        <v>171</v>
      </c>
      <c r="E747" s="158" t="s">
        <v>3</v>
      </c>
      <c r="F747" s="159" t="s">
        <v>356</v>
      </c>
      <c r="H747" s="158" t="s">
        <v>3</v>
      </c>
      <c r="I747" s="160"/>
      <c r="L747" s="157"/>
      <c r="M747" s="161"/>
      <c r="T747" s="162"/>
      <c r="AT747" s="158" t="s">
        <v>171</v>
      </c>
      <c r="AU747" s="158" t="s">
        <v>86</v>
      </c>
      <c r="AV747" s="13" t="s">
        <v>84</v>
      </c>
      <c r="AW747" s="13" t="s">
        <v>37</v>
      </c>
      <c r="AX747" s="13" t="s">
        <v>76</v>
      </c>
      <c r="AY747" s="158" t="s">
        <v>146</v>
      </c>
    </row>
    <row r="748" spans="2:51" s="12" customFormat="1" ht="12">
      <c r="B748" s="150"/>
      <c r="D748" s="144" t="s">
        <v>171</v>
      </c>
      <c r="E748" s="151" t="s">
        <v>3</v>
      </c>
      <c r="F748" s="152" t="s">
        <v>788</v>
      </c>
      <c r="H748" s="153">
        <v>0.994</v>
      </c>
      <c r="I748" s="154"/>
      <c r="L748" s="150"/>
      <c r="M748" s="155"/>
      <c r="T748" s="156"/>
      <c r="AT748" s="151" t="s">
        <v>171</v>
      </c>
      <c r="AU748" s="151" t="s">
        <v>86</v>
      </c>
      <c r="AV748" s="12" t="s">
        <v>86</v>
      </c>
      <c r="AW748" s="12" t="s">
        <v>37</v>
      </c>
      <c r="AX748" s="12" t="s">
        <v>76</v>
      </c>
      <c r="AY748" s="151" t="s">
        <v>146</v>
      </c>
    </row>
    <row r="749" spans="2:51" s="12" customFormat="1" ht="12">
      <c r="B749" s="150"/>
      <c r="D749" s="144" t="s">
        <v>171</v>
      </c>
      <c r="E749" s="151" t="s">
        <v>3</v>
      </c>
      <c r="F749" s="152" t="s">
        <v>789</v>
      </c>
      <c r="H749" s="153">
        <v>1.644</v>
      </c>
      <c r="I749" s="154"/>
      <c r="L749" s="150"/>
      <c r="M749" s="155"/>
      <c r="T749" s="156"/>
      <c r="AT749" s="151" t="s">
        <v>171</v>
      </c>
      <c r="AU749" s="151" t="s">
        <v>86</v>
      </c>
      <c r="AV749" s="12" t="s">
        <v>86</v>
      </c>
      <c r="AW749" s="12" t="s">
        <v>37</v>
      </c>
      <c r="AX749" s="12" t="s">
        <v>76</v>
      </c>
      <c r="AY749" s="151" t="s">
        <v>146</v>
      </c>
    </row>
    <row r="750" spans="2:51" s="12" customFormat="1" ht="12">
      <c r="B750" s="150"/>
      <c r="D750" s="144" t="s">
        <v>171</v>
      </c>
      <c r="E750" s="151" t="s">
        <v>3</v>
      </c>
      <c r="F750" s="152" t="s">
        <v>790</v>
      </c>
      <c r="H750" s="153">
        <v>4.997</v>
      </c>
      <c r="I750" s="154"/>
      <c r="L750" s="150"/>
      <c r="M750" s="155"/>
      <c r="T750" s="156"/>
      <c r="AT750" s="151" t="s">
        <v>171</v>
      </c>
      <c r="AU750" s="151" t="s">
        <v>86</v>
      </c>
      <c r="AV750" s="12" t="s">
        <v>86</v>
      </c>
      <c r="AW750" s="12" t="s">
        <v>37</v>
      </c>
      <c r="AX750" s="12" t="s">
        <v>76</v>
      </c>
      <c r="AY750" s="151" t="s">
        <v>146</v>
      </c>
    </row>
    <row r="751" spans="2:51" s="15" customFormat="1" ht="12">
      <c r="B751" s="181"/>
      <c r="D751" s="144" t="s">
        <v>171</v>
      </c>
      <c r="E751" s="182" t="s">
        <v>3</v>
      </c>
      <c r="F751" s="183" t="s">
        <v>271</v>
      </c>
      <c r="H751" s="184">
        <v>7.635</v>
      </c>
      <c r="I751" s="185"/>
      <c r="L751" s="181"/>
      <c r="M751" s="186"/>
      <c r="T751" s="187"/>
      <c r="AT751" s="182" t="s">
        <v>171</v>
      </c>
      <c r="AU751" s="182" t="s">
        <v>86</v>
      </c>
      <c r="AV751" s="15" t="s">
        <v>164</v>
      </c>
      <c r="AW751" s="15" t="s">
        <v>37</v>
      </c>
      <c r="AX751" s="15" t="s">
        <v>76</v>
      </c>
      <c r="AY751" s="182" t="s">
        <v>146</v>
      </c>
    </row>
    <row r="752" spans="2:51" s="13" customFormat="1" ht="12">
      <c r="B752" s="157"/>
      <c r="D752" s="144" t="s">
        <v>171</v>
      </c>
      <c r="E752" s="158" t="s">
        <v>3</v>
      </c>
      <c r="F752" s="159" t="s">
        <v>358</v>
      </c>
      <c r="H752" s="158" t="s">
        <v>3</v>
      </c>
      <c r="I752" s="160"/>
      <c r="L752" s="157"/>
      <c r="M752" s="161"/>
      <c r="T752" s="162"/>
      <c r="AT752" s="158" t="s">
        <v>171</v>
      </c>
      <c r="AU752" s="158" t="s">
        <v>86</v>
      </c>
      <c r="AV752" s="13" t="s">
        <v>84</v>
      </c>
      <c r="AW752" s="13" t="s">
        <v>37</v>
      </c>
      <c r="AX752" s="13" t="s">
        <v>76</v>
      </c>
      <c r="AY752" s="158" t="s">
        <v>146</v>
      </c>
    </row>
    <row r="753" spans="2:51" s="12" customFormat="1" ht="12">
      <c r="B753" s="150"/>
      <c r="D753" s="144" t="s">
        <v>171</v>
      </c>
      <c r="E753" s="151" t="s">
        <v>3</v>
      </c>
      <c r="F753" s="152" t="s">
        <v>791</v>
      </c>
      <c r="H753" s="153">
        <v>0.682</v>
      </c>
      <c r="I753" s="154"/>
      <c r="L753" s="150"/>
      <c r="M753" s="155"/>
      <c r="T753" s="156"/>
      <c r="AT753" s="151" t="s">
        <v>171</v>
      </c>
      <c r="AU753" s="151" t="s">
        <v>86</v>
      </c>
      <c r="AV753" s="12" t="s">
        <v>86</v>
      </c>
      <c r="AW753" s="12" t="s">
        <v>37</v>
      </c>
      <c r="AX753" s="12" t="s">
        <v>76</v>
      </c>
      <c r="AY753" s="151" t="s">
        <v>146</v>
      </c>
    </row>
    <row r="754" spans="2:51" s="12" customFormat="1" ht="12">
      <c r="B754" s="150"/>
      <c r="D754" s="144" t="s">
        <v>171</v>
      </c>
      <c r="E754" s="151" t="s">
        <v>3</v>
      </c>
      <c r="F754" s="152" t="s">
        <v>792</v>
      </c>
      <c r="H754" s="153">
        <v>1.827</v>
      </c>
      <c r="I754" s="154"/>
      <c r="L754" s="150"/>
      <c r="M754" s="155"/>
      <c r="T754" s="156"/>
      <c r="AT754" s="151" t="s">
        <v>171</v>
      </c>
      <c r="AU754" s="151" t="s">
        <v>86</v>
      </c>
      <c r="AV754" s="12" t="s">
        <v>86</v>
      </c>
      <c r="AW754" s="12" t="s">
        <v>37</v>
      </c>
      <c r="AX754" s="12" t="s">
        <v>76</v>
      </c>
      <c r="AY754" s="151" t="s">
        <v>146</v>
      </c>
    </row>
    <row r="755" spans="2:51" s="15" customFormat="1" ht="12">
      <c r="B755" s="181"/>
      <c r="D755" s="144" t="s">
        <v>171</v>
      </c>
      <c r="E755" s="182" t="s">
        <v>3</v>
      </c>
      <c r="F755" s="183" t="s">
        <v>271</v>
      </c>
      <c r="H755" s="184">
        <v>2.509</v>
      </c>
      <c r="I755" s="185"/>
      <c r="L755" s="181"/>
      <c r="M755" s="186"/>
      <c r="T755" s="187"/>
      <c r="AT755" s="182" t="s">
        <v>171</v>
      </c>
      <c r="AU755" s="182" t="s">
        <v>86</v>
      </c>
      <c r="AV755" s="15" t="s">
        <v>164</v>
      </c>
      <c r="AW755" s="15" t="s">
        <v>37</v>
      </c>
      <c r="AX755" s="15" t="s">
        <v>76</v>
      </c>
      <c r="AY755" s="182" t="s">
        <v>146</v>
      </c>
    </row>
    <row r="756" spans="2:51" s="14" customFormat="1" ht="12">
      <c r="B756" s="163"/>
      <c r="D756" s="144" t="s">
        <v>171</v>
      </c>
      <c r="E756" s="164" t="s">
        <v>3</v>
      </c>
      <c r="F756" s="165" t="s">
        <v>180</v>
      </c>
      <c r="H756" s="166">
        <v>10.144</v>
      </c>
      <c r="I756" s="167"/>
      <c r="L756" s="163"/>
      <c r="M756" s="168"/>
      <c r="T756" s="169"/>
      <c r="AT756" s="164" t="s">
        <v>171</v>
      </c>
      <c r="AU756" s="164" t="s">
        <v>86</v>
      </c>
      <c r="AV756" s="14" t="s">
        <v>153</v>
      </c>
      <c r="AW756" s="14" t="s">
        <v>37</v>
      </c>
      <c r="AX756" s="14" t="s">
        <v>84</v>
      </c>
      <c r="AY756" s="164" t="s">
        <v>146</v>
      </c>
    </row>
    <row r="757" spans="2:65" s="1" customFormat="1" ht="37.95" customHeight="1">
      <c r="B757" s="129"/>
      <c r="C757" s="130" t="s">
        <v>793</v>
      </c>
      <c r="D757" s="130" t="s">
        <v>148</v>
      </c>
      <c r="E757" s="132" t="s">
        <v>794</v>
      </c>
      <c r="F757" s="133" t="s">
        <v>795</v>
      </c>
      <c r="G757" s="134" t="s">
        <v>167</v>
      </c>
      <c r="H757" s="135">
        <v>20.75</v>
      </c>
      <c r="I757" s="136"/>
      <c r="J757" s="137">
        <f>ROUND(I757*H757,2)</f>
        <v>0</v>
      </c>
      <c r="K757" s="133" t="s">
        <v>152</v>
      </c>
      <c r="L757" s="34"/>
      <c r="M757" s="138" t="s">
        <v>3</v>
      </c>
      <c r="N757" s="139" t="s">
        <v>47</v>
      </c>
      <c r="P757" s="140">
        <f>O757*H757</f>
        <v>0</v>
      </c>
      <c r="Q757" s="140">
        <v>0</v>
      </c>
      <c r="R757" s="140">
        <f>Q757*H757</f>
        <v>0</v>
      </c>
      <c r="S757" s="140">
        <v>2.2</v>
      </c>
      <c r="T757" s="141">
        <f>S757*H757</f>
        <v>45.650000000000006</v>
      </c>
      <c r="AR757" s="142" t="s">
        <v>153</v>
      </c>
      <c r="AT757" s="142" t="s">
        <v>148</v>
      </c>
      <c r="AU757" s="142" t="s">
        <v>86</v>
      </c>
      <c r="AY757" s="18" t="s">
        <v>146</v>
      </c>
      <c r="BE757" s="143">
        <f>IF(N757="základní",J757,0)</f>
        <v>0</v>
      </c>
      <c r="BF757" s="143">
        <f>IF(N757="snížená",J757,0)</f>
        <v>0</v>
      </c>
      <c r="BG757" s="143">
        <f>IF(N757="zákl. přenesená",J757,0)</f>
        <v>0</v>
      </c>
      <c r="BH757" s="143">
        <f>IF(N757="sníž. přenesená",J757,0)</f>
        <v>0</v>
      </c>
      <c r="BI757" s="143">
        <f>IF(N757="nulová",J757,0)</f>
        <v>0</v>
      </c>
      <c r="BJ757" s="18" t="s">
        <v>84</v>
      </c>
      <c r="BK757" s="143">
        <f>ROUND(I757*H757,2)</f>
        <v>0</v>
      </c>
      <c r="BL757" s="18" t="s">
        <v>153</v>
      </c>
      <c r="BM757" s="142" t="s">
        <v>796</v>
      </c>
    </row>
    <row r="758" spans="2:47" s="1" customFormat="1" ht="19.2">
      <c r="B758" s="34"/>
      <c r="D758" s="144" t="s">
        <v>155</v>
      </c>
      <c r="F758" s="145" t="s">
        <v>797</v>
      </c>
      <c r="I758" s="146"/>
      <c r="L758" s="34"/>
      <c r="M758" s="147"/>
      <c r="T758" s="55"/>
      <c r="AT758" s="18" t="s">
        <v>155</v>
      </c>
      <c r="AU758" s="18" t="s">
        <v>86</v>
      </c>
    </row>
    <row r="759" spans="2:47" s="1" customFormat="1" ht="12">
      <c r="B759" s="34"/>
      <c r="D759" s="148" t="s">
        <v>157</v>
      </c>
      <c r="F759" s="149" t="s">
        <v>798</v>
      </c>
      <c r="I759" s="146"/>
      <c r="L759" s="34"/>
      <c r="M759" s="147"/>
      <c r="T759" s="55"/>
      <c r="AT759" s="18" t="s">
        <v>157</v>
      </c>
      <c r="AU759" s="18" t="s">
        <v>86</v>
      </c>
    </row>
    <row r="760" spans="2:51" s="13" customFormat="1" ht="12">
      <c r="B760" s="157"/>
      <c r="D760" s="144" t="s">
        <v>171</v>
      </c>
      <c r="E760" s="158" t="s">
        <v>3</v>
      </c>
      <c r="F760" s="159" t="s">
        <v>356</v>
      </c>
      <c r="H760" s="158" t="s">
        <v>3</v>
      </c>
      <c r="I760" s="160"/>
      <c r="L760" s="157"/>
      <c r="M760" s="161"/>
      <c r="T760" s="162"/>
      <c r="AT760" s="158" t="s">
        <v>171</v>
      </c>
      <c r="AU760" s="158" t="s">
        <v>86</v>
      </c>
      <c r="AV760" s="13" t="s">
        <v>84</v>
      </c>
      <c r="AW760" s="13" t="s">
        <v>37</v>
      </c>
      <c r="AX760" s="13" t="s">
        <v>76</v>
      </c>
      <c r="AY760" s="158" t="s">
        <v>146</v>
      </c>
    </row>
    <row r="761" spans="2:51" s="12" customFormat="1" ht="30.6">
      <c r="B761" s="150"/>
      <c r="D761" s="144" t="s">
        <v>171</v>
      </c>
      <c r="E761" s="151" t="s">
        <v>3</v>
      </c>
      <c r="F761" s="152" t="s">
        <v>799</v>
      </c>
      <c r="H761" s="153">
        <v>20.75</v>
      </c>
      <c r="I761" s="154"/>
      <c r="L761" s="150"/>
      <c r="M761" s="155"/>
      <c r="T761" s="156"/>
      <c r="AT761" s="151" t="s">
        <v>171</v>
      </c>
      <c r="AU761" s="151" t="s">
        <v>86</v>
      </c>
      <c r="AV761" s="12" t="s">
        <v>86</v>
      </c>
      <c r="AW761" s="12" t="s">
        <v>37</v>
      </c>
      <c r="AX761" s="12" t="s">
        <v>76</v>
      </c>
      <c r="AY761" s="151" t="s">
        <v>146</v>
      </c>
    </row>
    <row r="762" spans="2:51" s="15" customFormat="1" ht="12">
      <c r="B762" s="181"/>
      <c r="D762" s="144" t="s">
        <v>171</v>
      </c>
      <c r="E762" s="182" t="s">
        <v>3</v>
      </c>
      <c r="F762" s="183" t="s">
        <v>271</v>
      </c>
      <c r="H762" s="184">
        <v>20.75</v>
      </c>
      <c r="I762" s="185"/>
      <c r="L762" s="181"/>
      <c r="M762" s="186"/>
      <c r="T762" s="187"/>
      <c r="AT762" s="182" t="s">
        <v>171</v>
      </c>
      <c r="AU762" s="182" t="s">
        <v>86</v>
      </c>
      <c r="AV762" s="15" t="s">
        <v>164</v>
      </c>
      <c r="AW762" s="15" t="s">
        <v>37</v>
      </c>
      <c r="AX762" s="15" t="s">
        <v>76</v>
      </c>
      <c r="AY762" s="182" t="s">
        <v>146</v>
      </c>
    </row>
    <row r="763" spans="2:51" s="14" customFormat="1" ht="12">
      <c r="B763" s="163"/>
      <c r="D763" s="144" t="s">
        <v>171</v>
      </c>
      <c r="E763" s="164" t="s">
        <v>3</v>
      </c>
      <c r="F763" s="165" t="s">
        <v>180</v>
      </c>
      <c r="H763" s="166">
        <v>20.75</v>
      </c>
      <c r="I763" s="167"/>
      <c r="L763" s="163"/>
      <c r="M763" s="168"/>
      <c r="T763" s="169"/>
      <c r="AT763" s="164" t="s">
        <v>171</v>
      </c>
      <c r="AU763" s="164" t="s">
        <v>86</v>
      </c>
      <c r="AV763" s="14" t="s">
        <v>153</v>
      </c>
      <c r="AW763" s="14" t="s">
        <v>37</v>
      </c>
      <c r="AX763" s="14" t="s">
        <v>84</v>
      </c>
      <c r="AY763" s="164" t="s">
        <v>146</v>
      </c>
    </row>
    <row r="764" spans="2:65" s="1" customFormat="1" ht="21.75" customHeight="1">
      <c r="B764" s="129"/>
      <c r="C764" s="130" t="s">
        <v>800</v>
      </c>
      <c r="D764" s="130" t="s">
        <v>148</v>
      </c>
      <c r="E764" s="132" t="s">
        <v>801</v>
      </c>
      <c r="F764" s="133" t="s">
        <v>802</v>
      </c>
      <c r="G764" s="134" t="s">
        <v>151</v>
      </c>
      <c r="H764" s="135">
        <v>182.7</v>
      </c>
      <c r="I764" s="136"/>
      <c r="J764" s="137">
        <f>ROUND(I764*H764,2)</f>
        <v>0</v>
      </c>
      <c r="K764" s="133" t="s">
        <v>152</v>
      </c>
      <c r="L764" s="34"/>
      <c r="M764" s="138" t="s">
        <v>3</v>
      </c>
      <c r="N764" s="139" t="s">
        <v>47</v>
      </c>
      <c r="P764" s="140">
        <f>O764*H764</f>
        <v>0</v>
      </c>
      <c r="Q764" s="140">
        <v>3.472E-06</v>
      </c>
      <c r="R764" s="140">
        <f>Q764*H764</f>
        <v>0.0006343344</v>
      </c>
      <c r="S764" s="140">
        <v>0</v>
      </c>
      <c r="T764" s="141">
        <f>S764*H764</f>
        <v>0</v>
      </c>
      <c r="AR764" s="142" t="s">
        <v>153</v>
      </c>
      <c r="AT764" s="142" t="s">
        <v>148</v>
      </c>
      <c r="AU764" s="142" t="s">
        <v>86</v>
      </c>
      <c r="AY764" s="18" t="s">
        <v>146</v>
      </c>
      <c r="BE764" s="143">
        <f>IF(N764="základní",J764,0)</f>
        <v>0</v>
      </c>
      <c r="BF764" s="143">
        <f>IF(N764="snížená",J764,0)</f>
        <v>0</v>
      </c>
      <c r="BG764" s="143">
        <f>IF(N764="zákl. přenesená",J764,0)</f>
        <v>0</v>
      </c>
      <c r="BH764" s="143">
        <f>IF(N764="sníž. přenesená",J764,0)</f>
        <v>0</v>
      </c>
      <c r="BI764" s="143">
        <f>IF(N764="nulová",J764,0)</f>
        <v>0</v>
      </c>
      <c r="BJ764" s="18" t="s">
        <v>84</v>
      </c>
      <c r="BK764" s="143">
        <f>ROUND(I764*H764,2)</f>
        <v>0</v>
      </c>
      <c r="BL764" s="18" t="s">
        <v>153</v>
      </c>
      <c r="BM764" s="142" t="s">
        <v>803</v>
      </c>
    </row>
    <row r="765" spans="2:47" s="1" customFormat="1" ht="12">
      <c r="B765" s="34"/>
      <c r="D765" s="144" t="s">
        <v>155</v>
      </c>
      <c r="F765" s="145" t="s">
        <v>802</v>
      </c>
      <c r="I765" s="146"/>
      <c r="L765" s="34"/>
      <c r="M765" s="147"/>
      <c r="T765" s="55"/>
      <c r="AT765" s="18" t="s">
        <v>155</v>
      </c>
      <c r="AU765" s="18" t="s">
        <v>86</v>
      </c>
    </row>
    <row r="766" spans="2:47" s="1" customFormat="1" ht="12">
      <c r="B766" s="34"/>
      <c r="D766" s="148" t="s">
        <v>157</v>
      </c>
      <c r="F766" s="149" t="s">
        <v>804</v>
      </c>
      <c r="I766" s="146"/>
      <c r="L766" s="34"/>
      <c r="M766" s="147"/>
      <c r="T766" s="55"/>
      <c r="AT766" s="18" t="s">
        <v>157</v>
      </c>
      <c r="AU766" s="18" t="s">
        <v>86</v>
      </c>
    </row>
    <row r="767" spans="2:51" s="13" customFormat="1" ht="12">
      <c r="B767" s="157"/>
      <c r="D767" s="144" t="s">
        <v>171</v>
      </c>
      <c r="E767" s="158" t="s">
        <v>3</v>
      </c>
      <c r="F767" s="159" t="s">
        <v>356</v>
      </c>
      <c r="H767" s="158" t="s">
        <v>3</v>
      </c>
      <c r="I767" s="160"/>
      <c r="L767" s="157"/>
      <c r="M767" s="161"/>
      <c r="T767" s="162"/>
      <c r="AT767" s="158" t="s">
        <v>171</v>
      </c>
      <c r="AU767" s="158" t="s">
        <v>86</v>
      </c>
      <c r="AV767" s="13" t="s">
        <v>84</v>
      </c>
      <c r="AW767" s="13" t="s">
        <v>37</v>
      </c>
      <c r="AX767" s="13" t="s">
        <v>76</v>
      </c>
      <c r="AY767" s="158" t="s">
        <v>146</v>
      </c>
    </row>
    <row r="768" spans="2:51" s="12" customFormat="1" ht="12">
      <c r="B768" s="150"/>
      <c r="D768" s="144" t="s">
        <v>171</v>
      </c>
      <c r="E768" s="151" t="s">
        <v>3</v>
      </c>
      <c r="F768" s="152" t="s">
        <v>805</v>
      </c>
      <c r="H768" s="153">
        <v>49.8</v>
      </c>
      <c r="I768" s="154"/>
      <c r="L768" s="150"/>
      <c r="M768" s="155"/>
      <c r="T768" s="156"/>
      <c r="AT768" s="151" t="s">
        <v>171</v>
      </c>
      <c r="AU768" s="151" t="s">
        <v>86</v>
      </c>
      <c r="AV768" s="12" t="s">
        <v>86</v>
      </c>
      <c r="AW768" s="12" t="s">
        <v>37</v>
      </c>
      <c r="AX768" s="12" t="s">
        <v>76</v>
      </c>
      <c r="AY768" s="151" t="s">
        <v>146</v>
      </c>
    </row>
    <row r="769" spans="2:51" s="15" customFormat="1" ht="12">
      <c r="B769" s="181"/>
      <c r="D769" s="144" t="s">
        <v>171</v>
      </c>
      <c r="E769" s="182" t="s">
        <v>3</v>
      </c>
      <c r="F769" s="183" t="s">
        <v>271</v>
      </c>
      <c r="H769" s="184">
        <v>49.8</v>
      </c>
      <c r="I769" s="185"/>
      <c r="L769" s="181"/>
      <c r="M769" s="186"/>
      <c r="T769" s="187"/>
      <c r="AT769" s="182" t="s">
        <v>171</v>
      </c>
      <c r="AU769" s="182" t="s">
        <v>86</v>
      </c>
      <c r="AV769" s="15" t="s">
        <v>164</v>
      </c>
      <c r="AW769" s="15" t="s">
        <v>37</v>
      </c>
      <c r="AX769" s="15" t="s">
        <v>76</v>
      </c>
      <c r="AY769" s="182" t="s">
        <v>146</v>
      </c>
    </row>
    <row r="770" spans="2:51" s="13" customFormat="1" ht="12">
      <c r="B770" s="157"/>
      <c r="D770" s="144" t="s">
        <v>171</v>
      </c>
      <c r="E770" s="158" t="s">
        <v>3</v>
      </c>
      <c r="F770" s="159" t="s">
        <v>358</v>
      </c>
      <c r="H770" s="158" t="s">
        <v>3</v>
      </c>
      <c r="I770" s="160"/>
      <c r="L770" s="157"/>
      <c r="M770" s="161"/>
      <c r="T770" s="162"/>
      <c r="AT770" s="158" t="s">
        <v>171</v>
      </c>
      <c r="AU770" s="158" t="s">
        <v>86</v>
      </c>
      <c r="AV770" s="13" t="s">
        <v>84</v>
      </c>
      <c r="AW770" s="13" t="s">
        <v>37</v>
      </c>
      <c r="AX770" s="13" t="s">
        <v>76</v>
      </c>
      <c r="AY770" s="158" t="s">
        <v>146</v>
      </c>
    </row>
    <row r="771" spans="2:51" s="12" customFormat="1" ht="20.4">
      <c r="B771" s="150"/>
      <c r="D771" s="144" t="s">
        <v>171</v>
      </c>
      <c r="E771" s="151" t="s">
        <v>3</v>
      </c>
      <c r="F771" s="152" t="s">
        <v>806</v>
      </c>
      <c r="H771" s="153">
        <v>132.9</v>
      </c>
      <c r="I771" s="154"/>
      <c r="L771" s="150"/>
      <c r="M771" s="155"/>
      <c r="T771" s="156"/>
      <c r="AT771" s="151" t="s">
        <v>171</v>
      </c>
      <c r="AU771" s="151" t="s">
        <v>86</v>
      </c>
      <c r="AV771" s="12" t="s">
        <v>86</v>
      </c>
      <c r="AW771" s="12" t="s">
        <v>37</v>
      </c>
      <c r="AX771" s="12" t="s">
        <v>76</v>
      </c>
      <c r="AY771" s="151" t="s">
        <v>146</v>
      </c>
    </row>
    <row r="772" spans="2:51" s="15" customFormat="1" ht="12">
      <c r="B772" s="181"/>
      <c r="D772" s="144" t="s">
        <v>171</v>
      </c>
      <c r="E772" s="182" t="s">
        <v>3</v>
      </c>
      <c r="F772" s="183" t="s">
        <v>271</v>
      </c>
      <c r="H772" s="184">
        <v>132.9</v>
      </c>
      <c r="I772" s="185"/>
      <c r="L772" s="181"/>
      <c r="M772" s="186"/>
      <c r="T772" s="187"/>
      <c r="AT772" s="182" t="s">
        <v>171</v>
      </c>
      <c r="AU772" s="182" t="s">
        <v>86</v>
      </c>
      <c r="AV772" s="15" t="s">
        <v>164</v>
      </c>
      <c r="AW772" s="15" t="s">
        <v>37</v>
      </c>
      <c r="AX772" s="15" t="s">
        <v>76</v>
      </c>
      <c r="AY772" s="182" t="s">
        <v>146</v>
      </c>
    </row>
    <row r="773" spans="2:51" s="14" customFormat="1" ht="12">
      <c r="B773" s="163"/>
      <c r="D773" s="144" t="s">
        <v>171</v>
      </c>
      <c r="E773" s="164" t="s">
        <v>3</v>
      </c>
      <c r="F773" s="165" t="s">
        <v>180</v>
      </c>
      <c r="H773" s="166">
        <v>182.7</v>
      </c>
      <c r="I773" s="167"/>
      <c r="L773" s="163"/>
      <c r="M773" s="168"/>
      <c r="T773" s="169"/>
      <c r="AT773" s="164" t="s">
        <v>171</v>
      </c>
      <c r="AU773" s="164" t="s">
        <v>86</v>
      </c>
      <c r="AV773" s="14" t="s">
        <v>153</v>
      </c>
      <c r="AW773" s="14" t="s">
        <v>37</v>
      </c>
      <c r="AX773" s="14" t="s">
        <v>84</v>
      </c>
      <c r="AY773" s="164" t="s">
        <v>146</v>
      </c>
    </row>
    <row r="774" spans="2:65" s="1" customFormat="1" ht="24.15" customHeight="1">
      <c r="B774" s="129"/>
      <c r="C774" s="130" t="s">
        <v>807</v>
      </c>
      <c r="D774" s="130" t="s">
        <v>148</v>
      </c>
      <c r="E774" s="132" t="s">
        <v>808</v>
      </c>
      <c r="F774" s="133" t="s">
        <v>809</v>
      </c>
      <c r="G774" s="134" t="s">
        <v>151</v>
      </c>
      <c r="H774" s="135">
        <v>182.7</v>
      </c>
      <c r="I774" s="136"/>
      <c r="J774" s="137">
        <f>ROUND(I774*H774,2)</f>
        <v>0</v>
      </c>
      <c r="K774" s="133" t="s">
        <v>152</v>
      </c>
      <c r="L774" s="34"/>
      <c r="M774" s="138" t="s">
        <v>3</v>
      </c>
      <c r="N774" s="139" t="s">
        <v>47</v>
      </c>
      <c r="P774" s="140">
        <f>O774*H774</f>
        <v>0</v>
      </c>
      <c r="Q774" s="140">
        <v>1.36E-06</v>
      </c>
      <c r="R774" s="140">
        <f>Q774*H774</f>
        <v>0.00024847199999999996</v>
      </c>
      <c r="S774" s="140">
        <v>0</v>
      </c>
      <c r="T774" s="141">
        <f>S774*H774</f>
        <v>0</v>
      </c>
      <c r="AR774" s="142" t="s">
        <v>153</v>
      </c>
      <c r="AT774" s="142" t="s">
        <v>148</v>
      </c>
      <c r="AU774" s="142" t="s">
        <v>86</v>
      </c>
      <c r="AY774" s="18" t="s">
        <v>146</v>
      </c>
      <c r="BE774" s="143">
        <f>IF(N774="základní",J774,0)</f>
        <v>0</v>
      </c>
      <c r="BF774" s="143">
        <f>IF(N774="snížená",J774,0)</f>
        <v>0</v>
      </c>
      <c r="BG774" s="143">
        <f>IF(N774="zákl. přenesená",J774,0)</f>
        <v>0</v>
      </c>
      <c r="BH774" s="143">
        <f>IF(N774="sníž. přenesená",J774,0)</f>
        <v>0</v>
      </c>
      <c r="BI774" s="143">
        <f>IF(N774="nulová",J774,0)</f>
        <v>0</v>
      </c>
      <c r="BJ774" s="18" t="s">
        <v>84</v>
      </c>
      <c r="BK774" s="143">
        <f>ROUND(I774*H774,2)</f>
        <v>0</v>
      </c>
      <c r="BL774" s="18" t="s">
        <v>153</v>
      </c>
      <c r="BM774" s="142" t="s">
        <v>810</v>
      </c>
    </row>
    <row r="775" spans="2:47" s="1" customFormat="1" ht="19.2">
      <c r="B775" s="34"/>
      <c r="D775" s="144" t="s">
        <v>155</v>
      </c>
      <c r="F775" s="145" t="s">
        <v>811</v>
      </c>
      <c r="I775" s="146"/>
      <c r="L775" s="34"/>
      <c r="M775" s="147"/>
      <c r="T775" s="55"/>
      <c r="AT775" s="18" t="s">
        <v>155</v>
      </c>
      <c r="AU775" s="18" t="s">
        <v>86</v>
      </c>
    </row>
    <row r="776" spans="2:47" s="1" customFormat="1" ht="12">
      <c r="B776" s="34"/>
      <c r="D776" s="148" t="s">
        <v>157</v>
      </c>
      <c r="F776" s="149" t="s">
        <v>812</v>
      </c>
      <c r="I776" s="146"/>
      <c r="L776" s="34"/>
      <c r="M776" s="147"/>
      <c r="T776" s="55"/>
      <c r="AT776" s="18" t="s">
        <v>157</v>
      </c>
      <c r="AU776" s="18" t="s">
        <v>86</v>
      </c>
    </row>
    <row r="777" spans="2:51" s="13" customFormat="1" ht="12">
      <c r="B777" s="157"/>
      <c r="D777" s="144" t="s">
        <v>171</v>
      </c>
      <c r="E777" s="158" t="s">
        <v>3</v>
      </c>
      <c r="F777" s="159" t="s">
        <v>356</v>
      </c>
      <c r="H777" s="158" t="s">
        <v>3</v>
      </c>
      <c r="I777" s="160"/>
      <c r="L777" s="157"/>
      <c r="M777" s="161"/>
      <c r="T777" s="162"/>
      <c r="AT777" s="158" t="s">
        <v>171</v>
      </c>
      <c r="AU777" s="158" t="s">
        <v>86</v>
      </c>
      <c r="AV777" s="13" t="s">
        <v>84</v>
      </c>
      <c r="AW777" s="13" t="s">
        <v>37</v>
      </c>
      <c r="AX777" s="13" t="s">
        <v>76</v>
      </c>
      <c r="AY777" s="158" t="s">
        <v>146</v>
      </c>
    </row>
    <row r="778" spans="2:51" s="12" customFormat="1" ht="12">
      <c r="B778" s="150"/>
      <c r="D778" s="144" t="s">
        <v>171</v>
      </c>
      <c r="E778" s="151" t="s">
        <v>3</v>
      </c>
      <c r="F778" s="152" t="s">
        <v>805</v>
      </c>
      <c r="H778" s="153">
        <v>49.8</v>
      </c>
      <c r="I778" s="154"/>
      <c r="L778" s="150"/>
      <c r="M778" s="155"/>
      <c r="T778" s="156"/>
      <c r="AT778" s="151" t="s">
        <v>171</v>
      </c>
      <c r="AU778" s="151" t="s">
        <v>86</v>
      </c>
      <c r="AV778" s="12" t="s">
        <v>86</v>
      </c>
      <c r="AW778" s="12" t="s">
        <v>37</v>
      </c>
      <c r="AX778" s="12" t="s">
        <v>76</v>
      </c>
      <c r="AY778" s="151" t="s">
        <v>146</v>
      </c>
    </row>
    <row r="779" spans="2:51" s="15" customFormat="1" ht="12">
      <c r="B779" s="181"/>
      <c r="D779" s="144" t="s">
        <v>171</v>
      </c>
      <c r="E779" s="182" t="s">
        <v>3</v>
      </c>
      <c r="F779" s="183" t="s">
        <v>271</v>
      </c>
      <c r="H779" s="184">
        <v>49.8</v>
      </c>
      <c r="I779" s="185"/>
      <c r="L779" s="181"/>
      <c r="M779" s="186"/>
      <c r="T779" s="187"/>
      <c r="AT779" s="182" t="s">
        <v>171</v>
      </c>
      <c r="AU779" s="182" t="s">
        <v>86</v>
      </c>
      <c r="AV779" s="15" t="s">
        <v>164</v>
      </c>
      <c r="AW779" s="15" t="s">
        <v>37</v>
      </c>
      <c r="AX779" s="15" t="s">
        <v>76</v>
      </c>
      <c r="AY779" s="182" t="s">
        <v>146</v>
      </c>
    </row>
    <row r="780" spans="2:51" s="13" customFormat="1" ht="12">
      <c r="B780" s="157"/>
      <c r="D780" s="144" t="s">
        <v>171</v>
      </c>
      <c r="E780" s="158" t="s">
        <v>3</v>
      </c>
      <c r="F780" s="159" t="s">
        <v>358</v>
      </c>
      <c r="H780" s="158" t="s">
        <v>3</v>
      </c>
      <c r="I780" s="160"/>
      <c r="L780" s="157"/>
      <c r="M780" s="161"/>
      <c r="T780" s="162"/>
      <c r="AT780" s="158" t="s">
        <v>171</v>
      </c>
      <c r="AU780" s="158" t="s">
        <v>86</v>
      </c>
      <c r="AV780" s="13" t="s">
        <v>84</v>
      </c>
      <c r="AW780" s="13" t="s">
        <v>37</v>
      </c>
      <c r="AX780" s="13" t="s">
        <v>76</v>
      </c>
      <c r="AY780" s="158" t="s">
        <v>146</v>
      </c>
    </row>
    <row r="781" spans="2:51" s="12" customFormat="1" ht="20.4">
      <c r="B781" s="150"/>
      <c r="D781" s="144" t="s">
        <v>171</v>
      </c>
      <c r="E781" s="151" t="s">
        <v>3</v>
      </c>
      <c r="F781" s="152" t="s">
        <v>806</v>
      </c>
      <c r="H781" s="153">
        <v>132.9</v>
      </c>
      <c r="I781" s="154"/>
      <c r="L781" s="150"/>
      <c r="M781" s="155"/>
      <c r="T781" s="156"/>
      <c r="AT781" s="151" t="s">
        <v>171</v>
      </c>
      <c r="AU781" s="151" t="s">
        <v>86</v>
      </c>
      <c r="AV781" s="12" t="s">
        <v>86</v>
      </c>
      <c r="AW781" s="12" t="s">
        <v>37</v>
      </c>
      <c r="AX781" s="12" t="s">
        <v>76</v>
      </c>
      <c r="AY781" s="151" t="s">
        <v>146</v>
      </c>
    </row>
    <row r="782" spans="2:51" s="15" customFormat="1" ht="12">
      <c r="B782" s="181"/>
      <c r="D782" s="144" t="s">
        <v>171</v>
      </c>
      <c r="E782" s="182" t="s">
        <v>3</v>
      </c>
      <c r="F782" s="183" t="s">
        <v>271</v>
      </c>
      <c r="H782" s="184">
        <v>132.9</v>
      </c>
      <c r="I782" s="185"/>
      <c r="L782" s="181"/>
      <c r="M782" s="186"/>
      <c r="T782" s="187"/>
      <c r="AT782" s="182" t="s">
        <v>171</v>
      </c>
      <c r="AU782" s="182" t="s">
        <v>86</v>
      </c>
      <c r="AV782" s="15" t="s">
        <v>164</v>
      </c>
      <c r="AW782" s="15" t="s">
        <v>37</v>
      </c>
      <c r="AX782" s="15" t="s">
        <v>76</v>
      </c>
      <c r="AY782" s="182" t="s">
        <v>146</v>
      </c>
    </row>
    <row r="783" spans="2:51" s="14" customFormat="1" ht="12">
      <c r="B783" s="163"/>
      <c r="D783" s="144" t="s">
        <v>171</v>
      </c>
      <c r="E783" s="164" t="s">
        <v>3</v>
      </c>
      <c r="F783" s="165" t="s">
        <v>180</v>
      </c>
      <c r="H783" s="166">
        <v>182.7</v>
      </c>
      <c r="I783" s="167"/>
      <c r="L783" s="163"/>
      <c r="M783" s="168"/>
      <c r="T783" s="169"/>
      <c r="AT783" s="164" t="s">
        <v>171</v>
      </c>
      <c r="AU783" s="164" t="s">
        <v>86</v>
      </c>
      <c r="AV783" s="14" t="s">
        <v>153</v>
      </c>
      <c r="AW783" s="14" t="s">
        <v>37</v>
      </c>
      <c r="AX783" s="14" t="s">
        <v>84</v>
      </c>
      <c r="AY783" s="164" t="s">
        <v>146</v>
      </c>
    </row>
    <row r="784" spans="2:65" s="1" customFormat="1" ht="33" customHeight="1">
      <c r="B784" s="129"/>
      <c r="C784" s="130" t="s">
        <v>813</v>
      </c>
      <c r="D784" s="130" t="s">
        <v>148</v>
      </c>
      <c r="E784" s="132" t="s">
        <v>814</v>
      </c>
      <c r="F784" s="133" t="s">
        <v>815</v>
      </c>
      <c r="G784" s="134" t="s">
        <v>167</v>
      </c>
      <c r="H784" s="135">
        <v>20.75</v>
      </c>
      <c r="I784" s="136"/>
      <c r="J784" s="137">
        <f>ROUND(I784*H784,2)</f>
        <v>0</v>
      </c>
      <c r="K784" s="133" t="s">
        <v>152</v>
      </c>
      <c r="L784" s="34"/>
      <c r="M784" s="138" t="s">
        <v>3</v>
      </c>
      <c r="N784" s="139" t="s">
        <v>47</v>
      </c>
      <c r="P784" s="140">
        <f>O784*H784</f>
        <v>0</v>
      </c>
      <c r="Q784" s="140">
        <v>0</v>
      </c>
      <c r="R784" s="140">
        <f>Q784*H784</f>
        <v>0</v>
      </c>
      <c r="S784" s="140">
        <v>0.044</v>
      </c>
      <c r="T784" s="141">
        <f>S784*H784</f>
        <v>0.9129999999999999</v>
      </c>
      <c r="AR784" s="142" t="s">
        <v>153</v>
      </c>
      <c r="AT784" s="142" t="s">
        <v>148</v>
      </c>
      <c r="AU784" s="142" t="s">
        <v>86</v>
      </c>
      <c r="AY784" s="18" t="s">
        <v>146</v>
      </c>
      <c r="BE784" s="143">
        <f>IF(N784="základní",J784,0)</f>
        <v>0</v>
      </c>
      <c r="BF784" s="143">
        <f>IF(N784="snížená",J784,0)</f>
        <v>0</v>
      </c>
      <c r="BG784" s="143">
        <f>IF(N784="zákl. přenesená",J784,0)</f>
        <v>0</v>
      </c>
      <c r="BH784" s="143">
        <f>IF(N784="sníž. přenesená",J784,0)</f>
        <v>0</v>
      </c>
      <c r="BI784" s="143">
        <f>IF(N784="nulová",J784,0)</f>
        <v>0</v>
      </c>
      <c r="BJ784" s="18" t="s">
        <v>84</v>
      </c>
      <c r="BK784" s="143">
        <f>ROUND(I784*H784,2)</f>
        <v>0</v>
      </c>
      <c r="BL784" s="18" t="s">
        <v>153</v>
      </c>
      <c r="BM784" s="142" t="s">
        <v>816</v>
      </c>
    </row>
    <row r="785" spans="2:47" s="1" customFormat="1" ht="19.2">
      <c r="B785" s="34"/>
      <c r="D785" s="144" t="s">
        <v>155</v>
      </c>
      <c r="F785" s="145" t="s">
        <v>817</v>
      </c>
      <c r="I785" s="146"/>
      <c r="L785" s="34"/>
      <c r="M785" s="147"/>
      <c r="T785" s="55"/>
      <c r="AT785" s="18" t="s">
        <v>155</v>
      </c>
      <c r="AU785" s="18" t="s">
        <v>86</v>
      </c>
    </row>
    <row r="786" spans="2:47" s="1" customFormat="1" ht="12">
      <c r="B786" s="34"/>
      <c r="D786" s="148" t="s">
        <v>157</v>
      </c>
      <c r="F786" s="149" t="s">
        <v>818</v>
      </c>
      <c r="I786" s="146"/>
      <c r="L786" s="34"/>
      <c r="M786" s="147"/>
      <c r="T786" s="55"/>
      <c r="AT786" s="18" t="s">
        <v>157</v>
      </c>
      <c r="AU786" s="18" t="s">
        <v>86</v>
      </c>
    </row>
    <row r="787" spans="2:51" s="13" customFormat="1" ht="12">
      <c r="B787" s="157"/>
      <c r="D787" s="144" t="s">
        <v>171</v>
      </c>
      <c r="E787" s="158" t="s">
        <v>3</v>
      </c>
      <c r="F787" s="159" t="s">
        <v>356</v>
      </c>
      <c r="H787" s="158" t="s">
        <v>3</v>
      </c>
      <c r="I787" s="160"/>
      <c r="L787" s="157"/>
      <c r="M787" s="161"/>
      <c r="T787" s="162"/>
      <c r="AT787" s="158" t="s">
        <v>171</v>
      </c>
      <c r="AU787" s="158" t="s">
        <v>86</v>
      </c>
      <c r="AV787" s="13" t="s">
        <v>84</v>
      </c>
      <c r="AW787" s="13" t="s">
        <v>37</v>
      </c>
      <c r="AX787" s="13" t="s">
        <v>76</v>
      </c>
      <c r="AY787" s="158" t="s">
        <v>146</v>
      </c>
    </row>
    <row r="788" spans="2:51" s="12" customFormat="1" ht="30.6">
      <c r="B788" s="150"/>
      <c r="D788" s="144" t="s">
        <v>171</v>
      </c>
      <c r="E788" s="151" t="s">
        <v>3</v>
      </c>
      <c r="F788" s="152" t="s">
        <v>799</v>
      </c>
      <c r="H788" s="153">
        <v>20.75</v>
      </c>
      <c r="I788" s="154"/>
      <c r="L788" s="150"/>
      <c r="M788" s="155"/>
      <c r="T788" s="156"/>
      <c r="AT788" s="151" t="s">
        <v>171</v>
      </c>
      <c r="AU788" s="151" t="s">
        <v>86</v>
      </c>
      <c r="AV788" s="12" t="s">
        <v>86</v>
      </c>
      <c r="AW788" s="12" t="s">
        <v>37</v>
      </c>
      <c r="AX788" s="12" t="s">
        <v>76</v>
      </c>
      <c r="AY788" s="151" t="s">
        <v>146</v>
      </c>
    </row>
    <row r="789" spans="2:51" s="15" customFormat="1" ht="12">
      <c r="B789" s="181"/>
      <c r="D789" s="144" t="s">
        <v>171</v>
      </c>
      <c r="E789" s="182" t="s">
        <v>3</v>
      </c>
      <c r="F789" s="183" t="s">
        <v>271</v>
      </c>
      <c r="H789" s="184">
        <v>20.75</v>
      </c>
      <c r="I789" s="185"/>
      <c r="L789" s="181"/>
      <c r="M789" s="186"/>
      <c r="T789" s="187"/>
      <c r="AT789" s="182" t="s">
        <v>171</v>
      </c>
      <c r="AU789" s="182" t="s">
        <v>86</v>
      </c>
      <c r="AV789" s="15" t="s">
        <v>164</v>
      </c>
      <c r="AW789" s="15" t="s">
        <v>37</v>
      </c>
      <c r="AX789" s="15" t="s">
        <v>76</v>
      </c>
      <c r="AY789" s="182" t="s">
        <v>146</v>
      </c>
    </row>
    <row r="790" spans="2:51" s="14" customFormat="1" ht="12">
      <c r="B790" s="163"/>
      <c r="D790" s="144" t="s">
        <v>171</v>
      </c>
      <c r="E790" s="164" t="s">
        <v>3</v>
      </c>
      <c r="F790" s="165" t="s">
        <v>180</v>
      </c>
      <c r="H790" s="166">
        <v>20.75</v>
      </c>
      <c r="I790" s="167"/>
      <c r="L790" s="163"/>
      <c r="M790" s="168"/>
      <c r="T790" s="169"/>
      <c r="AT790" s="164" t="s">
        <v>171</v>
      </c>
      <c r="AU790" s="164" t="s">
        <v>86</v>
      </c>
      <c r="AV790" s="14" t="s">
        <v>153</v>
      </c>
      <c r="AW790" s="14" t="s">
        <v>37</v>
      </c>
      <c r="AX790" s="14" t="s">
        <v>84</v>
      </c>
      <c r="AY790" s="164" t="s">
        <v>146</v>
      </c>
    </row>
    <row r="791" spans="2:65" s="1" customFormat="1" ht="24.15" customHeight="1">
      <c r="B791" s="129"/>
      <c r="C791" s="130" t="s">
        <v>819</v>
      </c>
      <c r="D791" s="130" t="s">
        <v>148</v>
      </c>
      <c r="E791" s="132" t="s">
        <v>820</v>
      </c>
      <c r="F791" s="133" t="s">
        <v>821</v>
      </c>
      <c r="G791" s="134" t="s">
        <v>167</v>
      </c>
      <c r="H791" s="135">
        <v>20.75</v>
      </c>
      <c r="I791" s="136"/>
      <c r="J791" s="137">
        <f>ROUND(I791*H791,2)</f>
        <v>0</v>
      </c>
      <c r="K791" s="133" t="s">
        <v>152</v>
      </c>
      <c r="L791" s="34"/>
      <c r="M791" s="138" t="s">
        <v>3</v>
      </c>
      <c r="N791" s="139" t="s">
        <v>47</v>
      </c>
      <c r="P791" s="140">
        <f>O791*H791</f>
        <v>0</v>
      </c>
      <c r="Q791" s="140">
        <v>0</v>
      </c>
      <c r="R791" s="140">
        <f>Q791*H791</f>
        <v>0</v>
      </c>
      <c r="S791" s="140">
        <v>1.4</v>
      </c>
      <c r="T791" s="141">
        <f>S791*H791</f>
        <v>29.049999999999997</v>
      </c>
      <c r="AR791" s="142" t="s">
        <v>153</v>
      </c>
      <c r="AT791" s="142" t="s">
        <v>148</v>
      </c>
      <c r="AU791" s="142" t="s">
        <v>86</v>
      </c>
      <c r="AY791" s="18" t="s">
        <v>146</v>
      </c>
      <c r="BE791" s="143">
        <f>IF(N791="základní",J791,0)</f>
        <v>0</v>
      </c>
      <c r="BF791" s="143">
        <f>IF(N791="snížená",J791,0)</f>
        <v>0</v>
      </c>
      <c r="BG791" s="143">
        <f>IF(N791="zákl. přenesená",J791,0)</f>
        <v>0</v>
      </c>
      <c r="BH791" s="143">
        <f>IF(N791="sníž. přenesená",J791,0)</f>
        <v>0</v>
      </c>
      <c r="BI791" s="143">
        <f>IF(N791="nulová",J791,0)</f>
        <v>0</v>
      </c>
      <c r="BJ791" s="18" t="s">
        <v>84</v>
      </c>
      <c r="BK791" s="143">
        <f>ROUND(I791*H791,2)</f>
        <v>0</v>
      </c>
      <c r="BL791" s="18" t="s">
        <v>153</v>
      </c>
      <c r="BM791" s="142" t="s">
        <v>822</v>
      </c>
    </row>
    <row r="792" spans="2:47" s="1" customFormat="1" ht="19.2">
      <c r="B792" s="34"/>
      <c r="D792" s="144" t="s">
        <v>155</v>
      </c>
      <c r="F792" s="145" t="s">
        <v>823</v>
      </c>
      <c r="I792" s="146"/>
      <c r="L792" s="34"/>
      <c r="M792" s="147"/>
      <c r="T792" s="55"/>
      <c r="AT792" s="18" t="s">
        <v>155</v>
      </c>
      <c r="AU792" s="18" t="s">
        <v>86</v>
      </c>
    </row>
    <row r="793" spans="2:47" s="1" customFormat="1" ht="12">
      <c r="B793" s="34"/>
      <c r="D793" s="148" t="s">
        <v>157</v>
      </c>
      <c r="F793" s="149" t="s">
        <v>824</v>
      </c>
      <c r="I793" s="146"/>
      <c r="L793" s="34"/>
      <c r="M793" s="147"/>
      <c r="T793" s="55"/>
      <c r="AT793" s="18" t="s">
        <v>157</v>
      </c>
      <c r="AU793" s="18" t="s">
        <v>86</v>
      </c>
    </row>
    <row r="794" spans="2:51" s="13" customFormat="1" ht="12">
      <c r="B794" s="157"/>
      <c r="D794" s="144" t="s">
        <v>171</v>
      </c>
      <c r="E794" s="158" t="s">
        <v>3</v>
      </c>
      <c r="F794" s="159" t="s">
        <v>356</v>
      </c>
      <c r="H794" s="158" t="s">
        <v>3</v>
      </c>
      <c r="I794" s="160"/>
      <c r="L794" s="157"/>
      <c r="M794" s="161"/>
      <c r="T794" s="162"/>
      <c r="AT794" s="158" t="s">
        <v>171</v>
      </c>
      <c r="AU794" s="158" t="s">
        <v>86</v>
      </c>
      <c r="AV794" s="13" t="s">
        <v>84</v>
      </c>
      <c r="AW794" s="13" t="s">
        <v>37</v>
      </c>
      <c r="AX794" s="13" t="s">
        <v>76</v>
      </c>
      <c r="AY794" s="158" t="s">
        <v>146</v>
      </c>
    </row>
    <row r="795" spans="2:51" s="12" customFormat="1" ht="30.6">
      <c r="B795" s="150"/>
      <c r="D795" s="144" t="s">
        <v>171</v>
      </c>
      <c r="E795" s="151" t="s">
        <v>3</v>
      </c>
      <c r="F795" s="152" t="s">
        <v>799</v>
      </c>
      <c r="H795" s="153">
        <v>20.75</v>
      </c>
      <c r="I795" s="154"/>
      <c r="L795" s="150"/>
      <c r="M795" s="155"/>
      <c r="T795" s="156"/>
      <c r="AT795" s="151" t="s">
        <v>171</v>
      </c>
      <c r="AU795" s="151" t="s">
        <v>86</v>
      </c>
      <c r="AV795" s="12" t="s">
        <v>86</v>
      </c>
      <c r="AW795" s="12" t="s">
        <v>37</v>
      </c>
      <c r="AX795" s="12" t="s">
        <v>76</v>
      </c>
      <c r="AY795" s="151" t="s">
        <v>146</v>
      </c>
    </row>
    <row r="796" spans="2:51" s="15" customFormat="1" ht="12">
      <c r="B796" s="181"/>
      <c r="D796" s="144" t="s">
        <v>171</v>
      </c>
      <c r="E796" s="182" t="s">
        <v>3</v>
      </c>
      <c r="F796" s="183" t="s">
        <v>271</v>
      </c>
      <c r="H796" s="184">
        <v>20.75</v>
      </c>
      <c r="I796" s="185"/>
      <c r="L796" s="181"/>
      <c r="M796" s="186"/>
      <c r="T796" s="187"/>
      <c r="AT796" s="182" t="s">
        <v>171</v>
      </c>
      <c r="AU796" s="182" t="s">
        <v>86</v>
      </c>
      <c r="AV796" s="15" t="s">
        <v>164</v>
      </c>
      <c r="AW796" s="15" t="s">
        <v>37</v>
      </c>
      <c r="AX796" s="15" t="s">
        <v>76</v>
      </c>
      <c r="AY796" s="182" t="s">
        <v>146</v>
      </c>
    </row>
    <row r="797" spans="2:51" s="14" customFormat="1" ht="12">
      <c r="B797" s="163"/>
      <c r="D797" s="144" t="s">
        <v>171</v>
      </c>
      <c r="E797" s="164" t="s">
        <v>3</v>
      </c>
      <c r="F797" s="165" t="s">
        <v>180</v>
      </c>
      <c r="H797" s="166">
        <v>20.75</v>
      </c>
      <c r="I797" s="167"/>
      <c r="L797" s="163"/>
      <c r="M797" s="168"/>
      <c r="T797" s="169"/>
      <c r="AT797" s="164" t="s">
        <v>171</v>
      </c>
      <c r="AU797" s="164" t="s">
        <v>86</v>
      </c>
      <c r="AV797" s="14" t="s">
        <v>153</v>
      </c>
      <c r="AW797" s="14" t="s">
        <v>37</v>
      </c>
      <c r="AX797" s="14" t="s">
        <v>84</v>
      </c>
      <c r="AY797" s="164" t="s">
        <v>146</v>
      </c>
    </row>
    <row r="798" spans="2:65" s="1" customFormat="1" ht="21.75" customHeight="1">
      <c r="B798" s="129"/>
      <c r="C798" s="130" t="s">
        <v>825</v>
      </c>
      <c r="D798" s="130" t="s">
        <v>148</v>
      </c>
      <c r="E798" s="132" t="s">
        <v>826</v>
      </c>
      <c r="F798" s="133" t="s">
        <v>827</v>
      </c>
      <c r="G798" s="134" t="s">
        <v>167</v>
      </c>
      <c r="H798" s="135">
        <v>3.535</v>
      </c>
      <c r="I798" s="136"/>
      <c r="J798" s="137">
        <f>ROUND(I798*H798,2)</f>
        <v>0</v>
      </c>
      <c r="K798" s="133" t="s">
        <v>152</v>
      </c>
      <c r="L798" s="34"/>
      <c r="M798" s="138" t="s">
        <v>3</v>
      </c>
      <c r="N798" s="139" t="s">
        <v>47</v>
      </c>
      <c r="P798" s="140">
        <f>O798*H798</f>
        <v>0</v>
      </c>
      <c r="Q798" s="140">
        <v>0</v>
      </c>
      <c r="R798" s="140">
        <f>Q798*H798</f>
        <v>0</v>
      </c>
      <c r="S798" s="140">
        <v>1.4</v>
      </c>
      <c r="T798" s="141">
        <f>S798*H798</f>
        <v>4.949</v>
      </c>
      <c r="AR798" s="142" t="s">
        <v>153</v>
      </c>
      <c r="AT798" s="142" t="s">
        <v>148</v>
      </c>
      <c r="AU798" s="142" t="s">
        <v>86</v>
      </c>
      <c r="AY798" s="18" t="s">
        <v>146</v>
      </c>
      <c r="BE798" s="143">
        <f>IF(N798="základní",J798,0)</f>
        <v>0</v>
      </c>
      <c r="BF798" s="143">
        <f>IF(N798="snížená",J798,0)</f>
        <v>0</v>
      </c>
      <c r="BG798" s="143">
        <f>IF(N798="zákl. přenesená",J798,0)</f>
        <v>0</v>
      </c>
      <c r="BH798" s="143">
        <f>IF(N798="sníž. přenesená",J798,0)</f>
        <v>0</v>
      </c>
      <c r="BI798" s="143">
        <f>IF(N798="nulová",J798,0)</f>
        <v>0</v>
      </c>
      <c r="BJ798" s="18" t="s">
        <v>84</v>
      </c>
      <c r="BK798" s="143">
        <f>ROUND(I798*H798,2)</f>
        <v>0</v>
      </c>
      <c r="BL798" s="18" t="s">
        <v>153</v>
      </c>
      <c r="BM798" s="142" t="s">
        <v>828</v>
      </c>
    </row>
    <row r="799" spans="2:47" s="1" customFormat="1" ht="19.2">
      <c r="B799" s="34"/>
      <c r="D799" s="144" t="s">
        <v>155</v>
      </c>
      <c r="F799" s="145" t="s">
        <v>829</v>
      </c>
      <c r="I799" s="146"/>
      <c r="L799" s="34"/>
      <c r="M799" s="147"/>
      <c r="T799" s="55"/>
      <c r="AT799" s="18" t="s">
        <v>155</v>
      </c>
      <c r="AU799" s="18" t="s">
        <v>86</v>
      </c>
    </row>
    <row r="800" spans="2:47" s="1" customFormat="1" ht="12">
      <c r="B800" s="34"/>
      <c r="D800" s="148" t="s">
        <v>157</v>
      </c>
      <c r="F800" s="149" t="s">
        <v>830</v>
      </c>
      <c r="I800" s="146"/>
      <c r="L800" s="34"/>
      <c r="M800" s="147"/>
      <c r="T800" s="55"/>
      <c r="AT800" s="18" t="s">
        <v>157</v>
      </c>
      <c r="AU800" s="18" t="s">
        <v>86</v>
      </c>
    </row>
    <row r="801" spans="2:51" s="13" customFormat="1" ht="12">
      <c r="B801" s="157"/>
      <c r="D801" s="144" t="s">
        <v>171</v>
      </c>
      <c r="E801" s="158" t="s">
        <v>3</v>
      </c>
      <c r="F801" s="159" t="s">
        <v>356</v>
      </c>
      <c r="H801" s="158" t="s">
        <v>3</v>
      </c>
      <c r="I801" s="160"/>
      <c r="L801" s="157"/>
      <c r="M801" s="161"/>
      <c r="T801" s="162"/>
      <c r="AT801" s="158" t="s">
        <v>171</v>
      </c>
      <c r="AU801" s="158" t="s">
        <v>86</v>
      </c>
      <c r="AV801" s="13" t="s">
        <v>84</v>
      </c>
      <c r="AW801" s="13" t="s">
        <v>37</v>
      </c>
      <c r="AX801" s="13" t="s">
        <v>76</v>
      </c>
      <c r="AY801" s="158" t="s">
        <v>146</v>
      </c>
    </row>
    <row r="802" spans="2:51" s="12" customFormat="1" ht="12">
      <c r="B802" s="150"/>
      <c r="D802" s="144" t="s">
        <v>171</v>
      </c>
      <c r="E802" s="151" t="s">
        <v>3</v>
      </c>
      <c r="F802" s="152" t="s">
        <v>831</v>
      </c>
      <c r="H802" s="153">
        <v>3.535</v>
      </c>
      <c r="I802" s="154"/>
      <c r="L802" s="150"/>
      <c r="M802" s="155"/>
      <c r="T802" s="156"/>
      <c r="AT802" s="151" t="s">
        <v>171</v>
      </c>
      <c r="AU802" s="151" t="s">
        <v>86</v>
      </c>
      <c r="AV802" s="12" t="s">
        <v>86</v>
      </c>
      <c r="AW802" s="12" t="s">
        <v>37</v>
      </c>
      <c r="AX802" s="12" t="s">
        <v>76</v>
      </c>
      <c r="AY802" s="151" t="s">
        <v>146</v>
      </c>
    </row>
    <row r="803" spans="2:51" s="15" customFormat="1" ht="12">
      <c r="B803" s="181"/>
      <c r="D803" s="144" t="s">
        <v>171</v>
      </c>
      <c r="E803" s="182" t="s">
        <v>3</v>
      </c>
      <c r="F803" s="183" t="s">
        <v>271</v>
      </c>
      <c r="H803" s="184">
        <v>3.535</v>
      </c>
      <c r="I803" s="185"/>
      <c r="L803" s="181"/>
      <c r="M803" s="186"/>
      <c r="T803" s="187"/>
      <c r="AT803" s="182" t="s">
        <v>171</v>
      </c>
      <c r="AU803" s="182" t="s">
        <v>86</v>
      </c>
      <c r="AV803" s="15" t="s">
        <v>164</v>
      </c>
      <c r="AW803" s="15" t="s">
        <v>37</v>
      </c>
      <c r="AX803" s="15" t="s">
        <v>76</v>
      </c>
      <c r="AY803" s="182" t="s">
        <v>146</v>
      </c>
    </row>
    <row r="804" spans="2:51" s="14" customFormat="1" ht="12">
      <c r="B804" s="163"/>
      <c r="D804" s="144" t="s">
        <v>171</v>
      </c>
      <c r="E804" s="164" t="s">
        <v>3</v>
      </c>
      <c r="F804" s="165" t="s">
        <v>180</v>
      </c>
      <c r="H804" s="166">
        <v>3.535</v>
      </c>
      <c r="I804" s="167"/>
      <c r="L804" s="163"/>
      <c r="M804" s="168"/>
      <c r="T804" s="169"/>
      <c r="AT804" s="164" t="s">
        <v>171</v>
      </c>
      <c r="AU804" s="164" t="s">
        <v>86</v>
      </c>
      <c r="AV804" s="14" t="s">
        <v>153</v>
      </c>
      <c r="AW804" s="14" t="s">
        <v>37</v>
      </c>
      <c r="AX804" s="14" t="s">
        <v>84</v>
      </c>
      <c r="AY804" s="164" t="s">
        <v>146</v>
      </c>
    </row>
    <row r="805" spans="2:65" s="1" customFormat="1" ht="24.15" customHeight="1">
      <c r="B805" s="129"/>
      <c r="C805" s="130" t="s">
        <v>832</v>
      </c>
      <c r="D805" s="130" t="s">
        <v>148</v>
      </c>
      <c r="E805" s="132" t="s">
        <v>833</v>
      </c>
      <c r="F805" s="133" t="s">
        <v>834</v>
      </c>
      <c r="G805" s="134" t="s">
        <v>151</v>
      </c>
      <c r="H805" s="135">
        <v>12.307</v>
      </c>
      <c r="I805" s="136"/>
      <c r="J805" s="137">
        <f>ROUND(I805*H805,2)</f>
        <v>0</v>
      </c>
      <c r="K805" s="133" t="s">
        <v>152</v>
      </c>
      <c r="L805" s="34"/>
      <c r="M805" s="138" t="s">
        <v>3</v>
      </c>
      <c r="N805" s="139" t="s">
        <v>47</v>
      </c>
      <c r="P805" s="140">
        <f>O805*H805</f>
        <v>0</v>
      </c>
      <c r="Q805" s="140">
        <v>0</v>
      </c>
      <c r="R805" s="140">
        <f>Q805*H805</f>
        <v>0</v>
      </c>
      <c r="S805" s="140">
        <v>0.055</v>
      </c>
      <c r="T805" s="141">
        <f>S805*H805</f>
        <v>0.6768850000000001</v>
      </c>
      <c r="AR805" s="142" t="s">
        <v>153</v>
      </c>
      <c r="AT805" s="142" t="s">
        <v>148</v>
      </c>
      <c r="AU805" s="142" t="s">
        <v>86</v>
      </c>
      <c r="AY805" s="18" t="s">
        <v>146</v>
      </c>
      <c r="BE805" s="143">
        <f>IF(N805="základní",J805,0)</f>
        <v>0</v>
      </c>
      <c r="BF805" s="143">
        <f>IF(N805="snížená",J805,0)</f>
        <v>0</v>
      </c>
      <c r="BG805" s="143">
        <f>IF(N805="zákl. přenesená",J805,0)</f>
        <v>0</v>
      </c>
      <c r="BH805" s="143">
        <f>IF(N805="sníž. přenesená",J805,0)</f>
        <v>0</v>
      </c>
      <c r="BI805" s="143">
        <f>IF(N805="nulová",J805,0)</f>
        <v>0</v>
      </c>
      <c r="BJ805" s="18" t="s">
        <v>84</v>
      </c>
      <c r="BK805" s="143">
        <f>ROUND(I805*H805,2)</f>
        <v>0</v>
      </c>
      <c r="BL805" s="18" t="s">
        <v>153</v>
      </c>
      <c r="BM805" s="142" t="s">
        <v>835</v>
      </c>
    </row>
    <row r="806" spans="2:47" s="1" customFormat="1" ht="28.8">
      <c r="B806" s="34"/>
      <c r="D806" s="144" t="s">
        <v>155</v>
      </c>
      <c r="F806" s="145" t="s">
        <v>836</v>
      </c>
      <c r="I806" s="146"/>
      <c r="L806" s="34"/>
      <c r="M806" s="147"/>
      <c r="T806" s="55"/>
      <c r="AT806" s="18" t="s">
        <v>155</v>
      </c>
      <c r="AU806" s="18" t="s">
        <v>86</v>
      </c>
    </row>
    <row r="807" spans="2:47" s="1" customFormat="1" ht="12">
      <c r="B807" s="34"/>
      <c r="D807" s="148" t="s">
        <v>157</v>
      </c>
      <c r="F807" s="149" t="s">
        <v>837</v>
      </c>
      <c r="I807" s="146"/>
      <c r="L807" s="34"/>
      <c r="M807" s="147"/>
      <c r="T807" s="55"/>
      <c r="AT807" s="18" t="s">
        <v>157</v>
      </c>
      <c r="AU807" s="18" t="s">
        <v>86</v>
      </c>
    </row>
    <row r="808" spans="2:51" s="13" customFormat="1" ht="12">
      <c r="B808" s="157"/>
      <c r="D808" s="144" t="s">
        <v>171</v>
      </c>
      <c r="E808" s="158" t="s">
        <v>3</v>
      </c>
      <c r="F808" s="159" t="s">
        <v>356</v>
      </c>
      <c r="H808" s="158" t="s">
        <v>3</v>
      </c>
      <c r="I808" s="160"/>
      <c r="L808" s="157"/>
      <c r="M808" s="161"/>
      <c r="T808" s="162"/>
      <c r="AT808" s="158" t="s">
        <v>171</v>
      </c>
      <c r="AU808" s="158" t="s">
        <v>86</v>
      </c>
      <c r="AV808" s="13" t="s">
        <v>84</v>
      </c>
      <c r="AW808" s="13" t="s">
        <v>37</v>
      </c>
      <c r="AX808" s="13" t="s">
        <v>76</v>
      </c>
      <c r="AY808" s="158" t="s">
        <v>146</v>
      </c>
    </row>
    <row r="809" spans="2:51" s="12" customFormat="1" ht="12">
      <c r="B809" s="150"/>
      <c r="D809" s="144" t="s">
        <v>171</v>
      </c>
      <c r="E809" s="151" t="s">
        <v>3</v>
      </c>
      <c r="F809" s="152" t="s">
        <v>838</v>
      </c>
      <c r="H809" s="153">
        <v>12.307</v>
      </c>
      <c r="I809" s="154"/>
      <c r="L809" s="150"/>
      <c r="M809" s="155"/>
      <c r="T809" s="156"/>
      <c r="AT809" s="151" t="s">
        <v>171</v>
      </c>
      <c r="AU809" s="151" t="s">
        <v>86</v>
      </c>
      <c r="AV809" s="12" t="s">
        <v>86</v>
      </c>
      <c r="AW809" s="12" t="s">
        <v>37</v>
      </c>
      <c r="AX809" s="12" t="s">
        <v>76</v>
      </c>
      <c r="AY809" s="151" t="s">
        <v>146</v>
      </c>
    </row>
    <row r="810" spans="2:51" s="15" customFormat="1" ht="12">
      <c r="B810" s="181"/>
      <c r="D810" s="144" t="s">
        <v>171</v>
      </c>
      <c r="E810" s="182" t="s">
        <v>3</v>
      </c>
      <c r="F810" s="183" t="s">
        <v>271</v>
      </c>
      <c r="H810" s="184">
        <v>12.307</v>
      </c>
      <c r="I810" s="185"/>
      <c r="L810" s="181"/>
      <c r="M810" s="186"/>
      <c r="T810" s="187"/>
      <c r="AT810" s="182" t="s">
        <v>171</v>
      </c>
      <c r="AU810" s="182" t="s">
        <v>86</v>
      </c>
      <c r="AV810" s="15" t="s">
        <v>164</v>
      </c>
      <c r="AW810" s="15" t="s">
        <v>37</v>
      </c>
      <c r="AX810" s="15" t="s">
        <v>76</v>
      </c>
      <c r="AY810" s="182" t="s">
        <v>146</v>
      </c>
    </row>
    <row r="811" spans="2:51" s="14" customFormat="1" ht="12">
      <c r="B811" s="163"/>
      <c r="D811" s="144" t="s">
        <v>171</v>
      </c>
      <c r="E811" s="164" t="s">
        <v>3</v>
      </c>
      <c r="F811" s="165" t="s">
        <v>180</v>
      </c>
      <c r="H811" s="166">
        <v>12.307</v>
      </c>
      <c r="I811" s="167"/>
      <c r="L811" s="163"/>
      <c r="M811" s="168"/>
      <c r="T811" s="169"/>
      <c r="AT811" s="164" t="s">
        <v>171</v>
      </c>
      <c r="AU811" s="164" t="s">
        <v>86</v>
      </c>
      <c r="AV811" s="14" t="s">
        <v>153</v>
      </c>
      <c r="AW811" s="14" t="s">
        <v>37</v>
      </c>
      <c r="AX811" s="14" t="s">
        <v>84</v>
      </c>
      <c r="AY811" s="164" t="s">
        <v>146</v>
      </c>
    </row>
    <row r="812" spans="2:65" s="1" customFormat="1" ht="24.15" customHeight="1">
      <c r="B812" s="129"/>
      <c r="C812" s="130" t="s">
        <v>839</v>
      </c>
      <c r="D812" s="130" t="s">
        <v>148</v>
      </c>
      <c r="E812" s="132" t="s">
        <v>840</v>
      </c>
      <c r="F812" s="133" t="s">
        <v>841</v>
      </c>
      <c r="G812" s="134" t="s">
        <v>151</v>
      </c>
      <c r="H812" s="135">
        <v>2.75</v>
      </c>
      <c r="I812" s="136"/>
      <c r="J812" s="137">
        <f>ROUND(I812*H812,2)</f>
        <v>0</v>
      </c>
      <c r="K812" s="133" t="s">
        <v>152</v>
      </c>
      <c r="L812" s="34"/>
      <c r="M812" s="138" t="s">
        <v>3</v>
      </c>
      <c r="N812" s="139" t="s">
        <v>47</v>
      </c>
      <c r="P812" s="140">
        <f>O812*H812</f>
        <v>0</v>
      </c>
      <c r="Q812" s="140">
        <v>0</v>
      </c>
      <c r="R812" s="140">
        <f>Q812*H812</f>
        <v>0</v>
      </c>
      <c r="S812" s="140">
        <v>0.054</v>
      </c>
      <c r="T812" s="141">
        <f>S812*H812</f>
        <v>0.1485</v>
      </c>
      <c r="AR812" s="142" t="s">
        <v>153</v>
      </c>
      <c r="AT812" s="142" t="s">
        <v>148</v>
      </c>
      <c r="AU812" s="142" t="s">
        <v>86</v>
      </c>
      <c r="AY812" s="18" t="s">
        <v>146</v>
      </c>
      <c r="BE812" s="143">
        <f>IF(N812="základní",J812,0)</f>
        <v>0</v>
      </c>
      <c r="BF812" s="143">
        <f>IF(N812="snížená",J812,0)</f>
        <v>0</v>
      </c>
      <c r="BG812" s="143">
        <f>IF(N812="zákl. přenesená",J812,0)</f>
        <v>0</v>
      </c>
      <c r="BH812" s="143">
        <f>IF(N812="sníž. přenesená",J812,0)</f>
        <v>0</v>
      </c>
      <c r="BI812" s="143">
        <f>IF(N812="nulová",J812,0)</f>
        <v>0</v>
      </c>
      <c r="BJ812" s="18" t="s">
        <v>84</v>
      </c>
      <c r="BK812" s="143">
        <f>ROUND(I812*H812,2)</f>
        <v>0</v>
      </c>
      <c r="BL812" s="18" t="s">
        <v>153</v>
      </c>
      <c r="BM812" s="142" t="s">
        <v>842</v>
      </c>
    </row>
    <row r="813" spans="2:47" s="1" customFormat="1" ht="28.8">
      <c r="B813" s="34"/>
      <c r="D813" s="144" t="s">
        <v>155</v>
      </c>
      <c r="F813" s="145" t="s">
        <v>843</v>
      </c>
      <c r="I813" s="146"/>
      <c r="L813" s="34"/>
      <c r="M813" s="147"/>
      <c r="T813" s="55"/>
      <c r="AT813" s="18" t="s">
        <v>155</v>
      </c>
      <c r="AU813" s="18" t="s">
        <v>86</v>
      </c>
    </row>
    <row r="814" spans="2:47" s="1" customFormat="1" ht="12">
      <c r="B814" s="34"/>
      <c r="D814" s="148" t="s">
        <v>157</v>
      </c>
      <c r="F814" s="149" t="s">
        <v>844</v>
      </c>
      <c r="I814" s="146"/>
      <c r="L814" s="34"/>
      <c r="M814" s="147"/>
      <c r="T814" s="55"/>
      <c r="AT814" s="18" t="s">
        <v>157</v>
      </c>
      <c r="AU814" s="18" t="s">
        <v>86</v>
      </c>
    </row>
    <row r="815" spans="2:51" s="13" customFormat="1" ht="12">
      <c r="B815" s="157"/>
      <c r="D815" s="144" t="s">
        <v>171</v>
      </c>
      <c r="E815" s="158" t="s">
        <v>3</v>
      </c>
      <c r="F815" s="159" t="s">
        <v>845</v>
      </c>
      <c r="H815" s="158" t="s">
        <v>3</v>
      </c>
      <c r="I815" s="160"/>
      <c r="L815" s="157"/>
      <c r="M815" s="161"/>
      <c r="T815" s="162"/>
      <c r="AT815" s="158" t="s">
        <v>171</v>
      </c>
      <c r="AU815" s="158" t="s">
        <v>86</v>
      </c>
      <c r="AV815" s="13" t="s">
        <v>84</v>
      </c>
      <c r="AW815" s="13" t="s">
        <v>37</v>
      </c>
      <c r="AX815" s="13" t="s">
        <v>76</v>
      </c>
      <c r="AY815" s="158" t="s">
        <v>146</v>
      </c>
    </row>
    <row r="816" spans="2:51" s="12" customFormat="1" ht="12">
      <c r="B816" s="150"/>
      <c r="D816" s="144" t="s">
        <v>171</v>
      </c>
      <c r="E816" s="151" t="s">
        <v>3</v>
      </c>
      <c r="F816" s="152" t="s">
        <v>846</v>
      </c>
      <c r="H816" s="153">
        <v>2.75</v>
      </c>
      <c r="I816" s="154"/>
      <c r="L816" s="150"/>
      <c r="M816" s="155"/>
      <c r="T816" s="156"/>
      <c r="AT816" s="151" t="s">
        <v>171</v>
      </c>
      <c r="AU816" s="151" t="s">
        <v>86</v>
      </c>
      <c r="AV816" s="12" t="s">
        <v>86</v>
      </c>
      <c r="AW816" s="12" t="s">
        <v>37</v>
      </c>
      <c r="AX816" s="12" t="s">
        <v>76</v>
      </c>
      <c r="AY816" s="151" t="s">
        <v>146</v>
      </c>
    </row>
    <row r="817" spans="2:51" s="15" customFormat="1" ht="12">
      <c r="B817" s="181"/>
      <c r="D817" s="144" t="s">
        <v>171</v>
      </c>
      <c r="E817" s="182" t="s">
        <v>3</v>
      </c>
      <c r="F817" s="183" t="s">
        <v>271</v>
      </c>
      <c r="H817" s="184">
        <v>2.75</v>
      </c>
      <c r="I817" s="185"/>
      <c r="L817" s="181"/>
      <c r="M817" s="186"/>
      <c r="T817" s="187"/>
      <c r="AT817" s="182" t="s">
        <v>171</v>
      </c>
      <c r="AU817" s="182" t="s">
        <v>86</v>
      </c>
      <c r="AV817" s="15" t="s">
        <v>164</v>
      </c>
      <c r="AW817" s="15" t="s">
        <v>37</v>
      </c>
      <c r="AX817" s="15" t="s">
        <v>76</v>
      </c>
      <c r="AY817" s="182" t="s">
        <v>146</v>
      </c>
    </row>
    <row r="818" spans="2:51" s="14" customFormat="1" ht="12">
      <c r="B818" s="163"/>
      <c r="D818" s="144" t="s">
        <v>171</v>
      </c>
      <c r="E818" s="164" t="s">
        <v>3</v>
      </c>
      <c r="F818" s="165" t="s">
        <v>180</v>
      </c>
      <c r="H818" s="166">
        <v>2.75</v>
      </c>
      <c r="I818" s="167"/>
      <c r="L818" s="163"/>
      <c r="M818" s="168"/>
      <c r="T818" s="169"/>
      <c r="AT818" s="164" t="s">
        <v>171</v>
      </c>
      <c r="AU818" s="164" t="s">
        <v>86</v>
      </c>
      <c r="AV818" s="14" t="s">
        <v>153</v>
      </c>
      <c r="AW818" s="14" t="s">
        <v>37</v>
      </c>
      <c r="AX818" s="14" t="s">
        <v>84</v>
      </c>
      <c r="AY818" s="164" t="s">
        <v>146</v>
      </c>
    </row>
    <row r="819" spans="2:65" s="1" customFormat="1" ht="21.75" customHeight="1">
      <c r="B819" s="129"/>
      <c r="C819" s="130" t="s">
        <v>847</v>
      </c>
      <c r="D819" s="130" t="s">
        <v>148</v>
      </c>
      <c r="E819" s="132" t="s">
        <v>848</v>
      </c>
      <c r="F819" s="133" t="s">
        <v>849</v>
      </c>
      <c r="G819" s="134" t="s">
        <v>151</v>
      </c>
      <c r="H819" s="135">
        <v>43.75</v>
      </c>
      <c r="I819" s="136"/>
      <c r="J819" s="137">
        <f>ROUND(I819*H819,2)</f>
        <v>0</v>
      </c>
      <c r="K819" s="133" t="s">
        <v>152</v>
      </c>
      <c r="L819" s="34"/>
      <c r="M819" s="138" t="s">
        <v>3</v>
      </c>
      <c r="N819" s="139" t="s">
        <v>47</v>
      </c>
      <c r="P819" s="140">
        <f>O819*H819</f>
        <v>0</v>
      </c>
      <c r="Q819" s="140">
        <v>0</v>
      </c>
      <c r="R819" s="140">
        <f>Q819*H819</f>
        <v>0</v>
      </c>
      <c r="S819" s="140">
        <v>0.088</v>
      </c>
      <c r="T819" s="141">
        <f>S819*H819</f>
        <v>3.8499999999999996</v>
      </c>
      <c r="AR819" s="142" t="s">
        <v>153</v>
      </c>
      <c r="AT819" s="142" t="s">
        <v>148</v>
      </c>
      <c r="AU819" s="142" t="s">
        <v>86</v>
      </c>
      <c r="AY819" s="18" t="s">
        <v>146</v>
      </c>
      <c r="BE819" s="143">
        <f>IF(N819="základní",J819,0)</f>
        <v>0</v>
      </c>
      <c r="BF819" s="143">
        <f>IF(N819="snížená",J819,0)</f>
        <v>0</v>
      </c>
      <c r="BG819" s="143">
        <f>IF(N819="zákl. přenesená",J819,0)</f>
        <v>0</v>
      </c>
      <c r="BH819" s="143">
        <f>IF(N819="sníž. přenesená",J819,0)</f>
        <v>0</v>
      </c>
      <c r="BI819" s="143">
        <f>IF(N819="nulová",J819,0)</f>
        <v>0</v>
      </c>
      <c r="BJ819" s="18" t="s">
        <v>84</v>
      </c>
      <c r="BK819" s="143">
        <f>ROUND(I819*H819,2)</f>
        <v>0</v>
      </c>
      <c r="BL819" s="18" t="s">
        <v>153</v>
      </c>
      <c r="BM819" s="142" t="s">
        <v>850</v>
      </c>
    </row>
    <row r="820" spans="2:47" s="1" customFormat="1" ht="19.2">
      <c r="B820" s="34"/>
      <c r="D820" s="144" t="s">
        <v>155</v>
      </c>
      <c r="F820" s="145" t="s">
        <v>851</v>
      </c>
      <c r="I820" s="146"/>
      <c r="L820" s="34"/>
      <c r="M820" s="147"/>
      <c r="T820" s="55"/>
      <c r="AT820" s="18" t="s">
        <v>155</v>
      </c>
      <c r="AU820" s="18" t="s">
        <v>86</v>
      </c>
    </row>
    <row r="821" spans="2:47" s="1" customFormat="1" ht="12">
      <c r="B821" s="34"/>
      <c r="D821" s="148" t="s">
        <v>157</v>
      </c>
      <c r="F821" s="149" t="s">
        <v>852</v>
      </c>
      <c r="I821" s="146"/>
      <c r="L821" s="34"/>
      <c r="M821" s="147"/>
      <c r="T821" s="55"/>
      <c r="AT821" s="18" t="s">
        <v>157</v>
      </c>
      <c r="AU821" s="18" t="s">
        <v>86</v>
      </c>
    </row>
    <row r="822" spans="2:51" s="13" customFormat="1" ht="12">
      <c r="B822" s="157"/>
      <c r="D822" s="144" t="s">
        <v>171</v>
      </c>
      <c r="E822" s="158" t="s">
        <v>3</v>
      </c>
      <c r="F822" s="159" t="s">
        <v>356</v>
      </c>
      <c r="H822" s="158" t="s">
        <v>3</v>
      </c>
      <c r="I822" s="160"/>
      <c r="L822" s="157"/>
      <c r="M822" s="161"/>
      <c r="T822" s="162"/>
      <c r="AT822" s="158" t="s">
        <v>171</v>
      </c>
      <c r="AU822" s="158" t="s">
        <v>86</v>
      </c>
      <c r="AV822" s="13" t="s">
        <v>84</v>
      </c>
      <c r="AW822" s="13" t="s">
        <v>37</v>
      </c>
      <c r="AX822" s="13" t="s">
        <v>76</v>
      </c>
      <c r="AY822" s="158" t="s">
        <v>146</v>
      </c>
    </row>
    <row r="823" spans="2:51" s="12" customFormat="1" ht="12">
      <c r="B823" s="150"/>
      <c r="D823" s="144" t="s">
        <v>171</v>
      </c>
      <c r="E823" s="151" t="s">
        <v>3</v>
      </c>
      <c r="F823" s="152" t="s">
        <v>853</v>
      </c>
      <c r="H823" s="153">
        <v>3.152</v>
      </c>
      <c r="I823" s="154"/>
      <c r="L823" s="150"/>
      <c r="M823" s="155"/>
      <c r="T823" s="156"/>
      <c r="AT823" s="151" t="s">
        <v>171</v>
      </c>
      <c r="AU823" s="151" t="s">
        <v>86</v>
      </c>
      <c r="AV823" s="12" t="s">
        <v>86</v>
      </c>
      <c r="AW823" s="12" t="s">
        <v>37</v>
      </c>
      <c r="AX823" s="12" t="s">
        <v>76</v>
      </c>
      <c r="AY823" s="151" t="s">
        <v>146</v>
      </c>
    </row>
    <row r="824" spans="2:51" s="12" customFormat="1" ht="12">
      <c r="B824" s="150"/>
      <c r="D824" s="144" t="s">
        <v>171</v>
      </c>
      <c r="E824" s="151" t="s">
        <v>3</v>
      </c>
      <c r="F824" s="152" t="s">
        <v>854</v>
      </c>
      <c r="H824" s="153">
        <v>29.55</v>
      </c>
      <c r="I824" s="154"/>
      <c r="L824" s="150"/>
      <c r="M824" s="155"/>
      <c r="T824" s="156"/>
      <c r="AT824" s="151" t="s">
        <v>171</v>
      </c>
      <c r="AU824" s="151" t="s">
        <v>86</v>
      </c>
      <c r="AV824" s="12" t="s">
        <v>86</v>
      </c>
      <c r="AW824" s="12" t="s">
        <v>37</v>
      </c>
      <c r="AX824" s="12" t="s">
        <v>76</v>
      </c>
      <c r="AY824" s="151" t="s">
        <v>146</v>
      </c>
    </row>
    <row r="825" spans="2:51" s="15" customFormat="1" ht="12">
      <c r="B825" s="181"/>
      <c r="D825" s="144" t="s">
        <v>171</v>
      </c>
      <c r="E825" s="182" t="s">
        <v>3</v>
      </c>
      <c r="F825" s="183" t="s">
        <v>271</v>
      </c>
      <c r="H825" s="184">
        <v>32.702</v>
      </c>
      <c r="I825" s="185"/>
      <c r="L825" s="181"/>
      <c r="M825" s="186"/>
      <c r="T825" s="187"/>
      <c r="AT825" s="182" t="s">
        <v>171</v>
      </c>
      <c r="AU825" s="182" t="s">
        <v>86</v>
      </c>
      <c r="AV825" s="15" t="s">
        <v>164</v>
      </c>
      <c r="AW825" s="15" t="s">
        <v>37</v>
      </c>
      <c r="AX825" s="15" t="s">
        <v>76</v>
      </c>
      <c r="AY825" s="182" t="s">
        <v>146</v>
      </c>
    </row>
    <row r="826" spans="2:51" s="13" customFormat="1" ht="12">
      <c r="B826" s="157"/>
      <c r="D826" s="144" t="s">
        <v>171</v>
      </c>
      <c r="E826" s="158" t="s">
        <v>3</v>
      </c>
      <c r="F826" s="159" t="s">
        <v>358</v>
      </c>
      <c r="H826" s="158" t="s">
        <v>3</v>
      </c>
      <c r="I826" s="160"/>
      <c r="L826" s="157"/>
      <c r="M826" s="161"/>
      <c r="T826" s="162"/>
      <c r="AT826" s="158" t="s">
        <v>171</v>
      </c>
      <c r="AU826" s="158" t="s">
        <v>86</v>
      </c>
      <c r="AV826" s="13" t="s">
        <v>84</v>
      </c>
      <c r="AW826" s="13" t="s">
        <v>37</v>
      </c>
      <c r="AX826" s="13" t="s">
        <v>76</v>
      </c>
      <c r="AY826" s="158" t="s">
        <v>146</v>
      </c>
    </row>
    <row r="827" spans="2:51" s="12" customFormat="1" ht="12">
      <c r="B827" s="150"/>
      <c r="D827" s="144" t="s">
        <v>171</v>
      </c>
      <c r="E827" s="151" t="s">
        <v>3</v>
      </c>
      <c r="F827" s="152" t="s">
        <v>855</v>
      </c>
      <c r="H827" s="153">
        <v>9.221</v>
      </c>
      <c r="I827" s="154"/>
      <c r="L827" s="150"/>
      <c r="M827" s="155"/>
      <c r="T827" s="156"/>
      <c r="AT827" s="151" t="s">
        <v>171</v>
      </c>
      <c r="AU827" s="151" t="s">
        <v>86</v>
      </c>
      <c r="AV827" s="12" t="s">
        <v>86</v>
      </c>
      <c r="AW827" s="12" t="s">
        <v>37</v>
      </c>
      <c r="AX827" s="12" t="s">
        <v>76</v>
      </c>
      <c r="AY827" s="151" t="s">
        <v>146</v>
      </c>
    </row>
    <row r="828" spans="2:51" s="12" customFormat="1" ht="12">
      <c r="B828" s="150"/>
      <c r="D828" s="144" t="s">
        <v>171</v>
      </c>
      <c r="E828" s="151" t="s">
        <v>3</v>
      </c>
      <c r="F828" s="152" t="s">
        <v>856</v>
      </c>
      <c r="H828" s="153">
        <v>1.827</v>
      </c>
      <c r="I828" s="154"/>
      <c r="L828" s="150"/>
      <c r="M828" s="155"/>
      <c r="T828" s="156"/>
      <c r="AT828" s="151" t="s">
        <v>171</v>
      </c>
      <c r="AU828" s="151" t="s">
        <v>86</v>
      </c>
      <c r="AV828" s="12" t="s">
        <v>86</v>
      </c>
      <c r="AW828" s="12" t="s">
        <v>37</v>
      </c>
      <c r="AX828" s="12" t="s">
        <v>76</v>
      </c>
      <c r="AY828" s="151" t="s">
        <v>146</v>
      </c>
    </row>
    <row r="829" spans="2:51" s="15" customFormat="1" ht="12">
      <c r="B829" s="181"/>
      <c r="D829" s="144" t="s">
        <v>171</v>
      </c>
      <c r="E829" s="182" t="s">
        <v>3</v>
      </c>
      <c r="F829" s="183" t="s">
        <v>271</v>
      </c>
      <c r="H829" s="184">
        <v>11.048</v>
      </c>
      <c r="I829" s="185"/>
      <c r="L829" s="181"/>
      <c r="M829" s="186"/>
      <c r="T829" s="187"/>
      <c r="AT829" s="182" t="s">
        <v>171</v>
      </c>
      <c r="AU829" s="182" t="s">
        <v>86</v>
      </c>
      <c r="AV829" s="15" t="s">
        <v>164</v>
      </c>
      <c r="AW829" s="15" t="s">
        <v>37</v>
      </c>
      <c r="AX829" s="15" t="s">
        <v>76</v>
      </c>
      <c r="AY829" s="182" t="s">
        <v>146</v>
      </c>
    </row>
    <row r="830" spans="2:51" s="14" customFormat="1" ht="12">
      <c r="B830" s="163"/>
      <c r="D830" s="144" t="s">
        <v>171</v>
      </c>
      <c r="E830" s="164" t="s">
        <v>3</v>
      </c>
      <c r="F830" s="165" t="s">
        <v>180</v>
      </c>
      <c r="H830" s="166">
        <v>43.75</v>
      </c>
      <c r="I830" s="167"/>
      <c r="L830" s="163"/>
      <c r="M830" s="168"/>
      <c r="T830" s="169"/>
      <c r="AT830" s="164" t="s">
        <v>171</v>
      </c>
      <c r="AU830" s="164" t="s">
        <v>86</v>
      </c>
      <c r="AV830" s="14" t="s">
        <v>153</v>
      </c>
      <c r="AW830" s="14" t="s">
        <v>37</v>
      </c>
      <c r="AX830" s="14" t="s">
        <v>84</v>
      </c>
      <c r="AY830" s="164" t="s">
        <v>146</v>
      </c>
    </row>
    <row r="831" spans="2:65" s="1" customFormat="1" ht="21.75" customHeight="1">
      <c r="B831" s="129"/>
      <c r="C831" s="130" t="s">
        <v>857</v>
      </c>
      <c r="D831" s="130" t="s">
        <v>148</v>
      </c>
      <c r="E831" s="132" t="s">
        <v>858</v>
      </c>
      <c r="F831" s="133" t="s">
        <v>859</v>
      </c>
      <c r="G831" s="134" t="s">
        <v>151</v>
      </c>
      <c r="H831" s="135">
        <v>25.496</v>
      </c>
      <c r="I831" s="136"/>
      <c r="J831" s="137">
        <f>ROUND(I831*H831,2)</f>
        <v>0</v>
      </c>
      <c r="K831" s="133" t="s">
        <v>152</v>
      </c>
      <c r="L831" s="34"/>
      <c r="M831" s="138" t="s">
        <v>3</v>
      </c>
      <c r="N831" s="139" t="s">
        <v>47</v>
      </c>
      <c r="P831" s="140">
        <f>O831*H831</f>
        <v>0</v>
      </c>
      <c r="Q831" s="140">
        <v>0</v>
      </c>
      <c r="R831" s="140">
        <f>Q831*H831</f>
        <v>0</v>
      </c>
      <c r="S831" s="140">
        <v>0.067</v>
      </c>
      <c r="T831" s="141">
        <f>S831*H831</f>
        <v>1.708232</v>
      </c>
      <c r="AR831" s="142" t="s">
        <v>153</v>
      </c>
      <c r="AT831" s="142" t="s">
        <v>148</v>
      </c>
      <c r="AU831" s="142" t="s">
        <v>86</v>
      </c>
      <c r="AY831" s="18" t="s">
        <v>146</v>
      </c>
      <c r="BE831" s="143">
        <f>IF(N831="základní",J831,0)</f>
        <v>0</v>
      </c>
      <c r="BF831" s="143">
        <f>IF(N831="snížená",J831,0)</f>
        <v>0</v>
      </c>
      <c r="BG831" s="143">
        <f>IF(N831="zákl. přenesená",J831,0)</f>
        <v>0</v>
      </c>
      <c r="BH831" s="143">
        <f>IF(N831="sníž. přenesená",J831,0)</f>
        <v>0</v>
      </c>
      <c r="BI831" s="143">
        <f>IF(N831="nulová",J831,0)</f>
        <v>0</v>
      </c>
      <c r="BJ831" s="18" t="s">
        <v>84</v>
      </c>
      <c r="BK831" s="143">
        <f>ROUND(I831*H831,2)</f>
        <v>0</v>
      </c>
      <c r="BL831" s="18" t="s">
        <v>153</v>
      </c>
      <c r="BM831" s="142" t="s">
        <v>860</v>
      </c>
    </row>
    <row r="832" spans="2:47" s="1" customFormat="1" ht="19.2">
      <c r="B832" s="34"/>
      <c r="D832" s="144" t="s">
        <v>155</v>
      </c>
      <c r="F832" s="145" t="s">
        <v>861</v>
      </c>
      <c r="I832" s="146"/>
      <c r="L832" s="34"/>
      <c r="M832" s="147"/>
      <c r="T832" s="55"/>
      <c r="AT832" s="18" t="s">
        <v>155</v>
      </c>
      <c r="AU832" s="18" t="s">
        <v>86</v>
      </c>
    </row>
    <row r="833" spans="2:47" s="1" customFormat="1" ht="12">
      <c r="B833" s="34"/>
      <c r="D833" s="148" t="s">
        <v>157</v>
      </c>
      <c r="F833" s="149" t="s">
        <v>862</v>
      </c>
      <c r="I833" s="146"/>
      <c r="L833" s="34"/>
      <c r="M833" s="147"/>
      <c r="T833" s="55"/>
      <c r="AT833" s="18" t="s">
        <v>157</v>
      </c>
      <c r="AU833" s="18" t="s">
        <v>86</v>
      </c>
    </row>
    <row r="834" spans="2:51" s="13" customFormat="1" ht="12">
      <c r="B834" s="157"/>
      <c r="D834" s="144" t="s">
        <v>171</v>
      </c>
      <c r="E834" s="158" t="s">
        <v>3</v>
      </c>
      <c r="F834" s="159" t="s">
        <v>356</v>
      </c>
      <c r="H834" s="158" t="s">
        <v>3</v>
      </c>
      <c r="I834" s="160"/>
      <c r="L834" s="157"/>
      <c r="M834" s="161"/>
      <c r="T834" s="162"/>
      <c r="AT834" s="158" t="s">
        <v>171</v>
      </c>
      <c r="AU834" s="158" t="s">
        <v>86</v>
      </c>
      <c r="AV834" s="13" t="s">
        <v>84</v>
      </c>
      <c r="AW834" s="13" t="s">
        <v>37</v>
      </c>
      <c r="AX834" s="13" t="s">
        <v>76</v>
      </c>
      <c r="AY834" s="158" t="s">
        <v>146</v>
      </c>
    </row>
    <row r="835" spans="2:51" s="12" customFormat="1" ht="12">
      <c r="B835" s="150"/>
      <c r="D835" s="144" t="s">
        <v>171</v>
      </c>
      <c r="E835" s="151" t="s">
        <v>3</v>
      </c>
      <c r="F835" s="152" t="s">
        <v>863</v>
      </c>
      <c r="H835" s="153">
        <v>2.509</v>
      </c>
      <c r="I835" s="154"/>
      <c r="L835" s="150"/>
      <c r="M835" s="155"/>
      <c r="T835" s="156"/>
      <c r="AT835" s="151" t="s">
        <v>171</v>
      </c>
      <c r="AU835" s="151" t="s">
        <v>86</v>
      </c>
      <c r="AV835" s="12" t="s">
        <v>86</v>
      </c>
      <c r="AW835" s="12" t="s">
        <v>37</v>
      </c>
      <c r="AX835" s="12" t="s">
        <v>76</v>
      </c>
      <c r="AY835" s="151" t="s">
        <v>146</v>
      </c>
    </row>
    <row r="836" spans="2:51" s="15" customFormat="1" ht="12">
      <c r="B836" s="181"/>
      <c r="D836" s="144" t="s">
        <v>171</v>
      </c>
      <c r="E836" s="182" t="s">
        <v>3</v>
      </c>
      <c r="F836" s="183" t="s">
        <v>271</v>
      </c>
      <c r="H836" s="184">
        <v>2.509</v>
      </c>
      <c r="I836" s="185"/>
      <c r="L836" s="181"/>
      <c r="M836" s="186"/>
      <c r="T836" s="187"/>
      <c r="AT836" s="182" t="s">
        <v>171</v>
      </c>
      <c r="AU836" s="182" t="s">
        <v>86</v>
      </c>
      <c r="AV836" s="15" t="s">
        <v>164</v>
      </c>
      <c r="AW836" s="15" t="s">
        <v>37</v>
      </c>
      <c r="AX836" s="15" t="s">
        <v>76</v>
      </c>
      <c r="AY836" s="182" t="s">
        <v>146</v>
      </c>
    </row>
    <row r="837" spans="2:51" s="13" customFormat="1" ht="12">
      <c r="B837" s="157"/>
      <c r="D837" s="144" t="s">
        <v>171</v>
      </c>
      <c r="E837" s="158" t="s">
        <v>3</v>
      </c>
      <c r="F837" s="159" t="s">
        <v>864</v>
      </c>
      <c r="H837" s="158" t="s">
        <v>3</v>
      </c>
      <c r="I837" s="160"/>
      <c r="L837" s="157"/>
      <c r="M837" s="161"/>
      <c r="T837" s="162"/>
      <c r="AT837" s="158" t="s">
        <v>171</v>
      </c>
      <c r="AU837" s="158" t="s">
        <v>86</v>
      </c>
      <c r="AV837" s="13" t="s">
        <v>84</v>
      </c>
      <c r="AW837" s="13" t="s">
        <v>37</v>
      </c>
      <c r="AX837" s="13" t="s">
        <v>76</v>
      </c>
      <c r="AY837" s="158" t="s">
        <v>146</v>
      </c>
    </row>
    <row r="838" spans="2:51" s="12" customFormat="1" ht="12">
      <c r="B838" s="150"/>
      <c r="D838" s="144" t="s">
        <v>171</v>
      </c>
      <c r="E838" s="151" t="s">
        <v>3</v>
      </c>
      <c r="F838" s="152" t="s">
        <v>865</v>
      </c>
      <c r="H838" s="153">
        <v>22.987</v>
      </c>
      <c r="I838" s="154"/>
      <c r="L838" s="150"/>
      <c r="M838" s="155"/>
      <c r="T838" s="156"/>
      <c r="AT838" s="151" t="s">
        <v>171</v>
      </c>
      <c r="AU838" s="151" t="s">
        <v>86</v>
      </c>
      <c r="AV838" s="12" t="s">
        <v>86</v>
      </c>
      <c r="AW838" s="12" t="s">
        <v>37</v>
      </c>
      <c r="AX838" s="12" t="s">
        <v>76</v>
      </c>
      <c r="AY838" s="151" t="s">
        <v>146</v>
      </c>
    </row>
    <row r="839" spans="2:51" s="15" customFormat="1" ht="12">
      <c r="B839" s="181"/>
      <c r="D839" s="144" t="s">
        <v>171</v>
      </c>
      <c r="E839" s="182" t="s">
        <v>3</v>
      </c>
      <c r="F839" s="183" t="s">
        <v>271</v>
      </c>
      <c r="H839" s="184">
        <v>22.987</v>
      </c>
      <c r="I839" s="185"/>
      <c r="L839" s="181"/>
      <c r="M839" s="186"/>
      <c r="T839" s="187"/>
      <c r="AT839" s="182" t="s">
        <v>171</v>
      </c>
      <c r="AU839" s="182" t="s">
        <v>86</v>
      </c>
      <c r="AV839" s="15" t="s">
        <v>164</v>
      </c>
      <c r="AW839" s="15" t="s">
        <v>37</v>
      </c>
      <c r="AX839" s="15" t="s">
        <v>76</v>
      </c>
      <c r="AY839" s="182" t="s">
        <v>146</v>
      </c>
    </row>
    <row r="840" spans="2:51" s="14" customFormat="1" ht="12">
      <c r="B840" s="163"/>
      <c r="D840" s="144" t="s">
        <v>171</v>
      </c>
      <c r="E840" s="164" t="s">
        <v>3</v>
      </c>
      <c r="F840" s="165" t="s">
        <v>180</v>
      </c>
      <c r="H840" s="166">
        <v>25.496</v>
      </c>
      <c r="I840" s="167"/>
      <c r="L840" s="163"/>
      <c r="M840" s="168"/>
      <c r="T840" s="169"/>
      <c r="AT840" s="164" t="s">
        <v>171</v>
      </c>
      <c r="AU840" s="164" t="s">
        <v>86</v>
      </c>
      <c r="AV840" s="14" t="s">
        <v>153</v>
      </c>
      <c r="AW840" s="14" t="s">
        <v>37</v>
      </c>
      <c r="AX840" s="14" t="s">
        <v>84</v>
      </c>
      <c r="AY840" s="164" t="s">
        <v>146</v>
      </c>
    </row>
    <row r="841" spans="2:65" s="1" customFormat="1" ht="24.15" customHeight="1">
      <c r="B841" s="129"/>
      <c r="C841" s="130" t="s">
        <v>866</v>
      </c>
      <c r="D841" s="130" t="s">
        <v>148</v>
      </c>
      <c r="E841" s="132" t="s">
        <v>867</v>
      </c>
      <c r="F841" s="133" t="s">
        <v>868</v>
      </c>
      <c r="G841" s="134" t="s">
        <v>151</v>
      </c>
      <c r="H841" s="135">
        <v>6.49</v>
      </c>
      <c r="I841" s="136"/>
      <c r="J841" s="137">
        <f>ROUND(I841*H841,2)</f>
        <v>0</v>
      </c>
      <c r="K841" s="133" t="s">
        <v>152</v>
      </c>
      <c r="L841" s="34"/>
      <c r="M841" s="138" t="s">
        <v>3</v>
      </c>
      <c r="N841" s="139" t="s">
        <v>47</v>
      </c>
      <c r="P841" s="140">
        <f>O841*H841</f>
        <v>0</v>
      </c>
      <c r="Q841" s="140">
        <v>0</v>
      </c>
      <c r="R841" s="140">
        <f>Q841*H841</f>
        <v>0</v>
      </c>
      <c r="S841" s="140">
        <v>0.27</v>
      </c>
      <c r="T841" s="141">
        <f>S841*H841</f>
        <v>1.7523000000000002</v>
      </c>
      <c r="AR841" s="142" t="s">
        <v>153</v>
      </c>
      <c r="AT841" s="142" t="s">
        <v>148</v>
      </c>
      <c r="AU841" s="142" t="s">
        <v>86</v>
      </c>
      <c r="AY841" s="18" t="s">
        <v>146</v>
      </c>
      <c r="BE841" s="143">
        <f>IF(N841="základní",J841,0)</f>
        <v>0</v>
      </c>
      <c r="BF841" s="143">
        <f>IF(N841="snížená",J841,0)</f>
        <v>0</v>
      </c>
      <c r="BG841" s="143">
        <f>IF(N841="zákl. přenesená",J841,0)</f>
        <v>0</v>
      </c>
      <c r="BH841" s="143">
        <f>IF(N841="sníž. přenesená",J841,0)</f>
        <v>0</v>
      </c>
      <c r="BI841" s="143">
        <f>IF(N841="nulová",J841,0)</f>
        <v>0</v>
      </c>
      <c r="BJ841" s="18" t="s">
        <v>84</v>
      </c>
      <c r="BK841" s="143">
        <f>ROUND(I841*H841,2)</f>
        <v>0</v>
      </c>
      <c r="BL841" s="18" t="s">
        <v>153</v>
      </c>
      <c r="BM841" s="142" t="s">
        <v>869</v>
      </c>
    </row>
    <row r="842" spans="2:47" s="1" customFormat="1" ht="28.8">
      <c r="B842" s="34"/>
      <c r="D842" s="144" t="s">
        <v>155</v>
      </c>
      <c r="F842" s="145" t="s">
        <v>870</v>
      </c>
      <c r="I842" s="146"/>
      <c r="L842" s="34"/>
      <c r="M842" s="147"/>
      <c r="T842" s="55"/>
      <c r="AT842" s="18" t="s">
        <v>155</v>
      </c>
      <c r="AU842" s="18" t="s">
        <v>86</v>
      </c>
    </row>
    <row r="843" spans="2:47" s="1" customFormat="1" ht="12">
      <c r="B843" s="34"/>
      <c r="D843" s="148" t="s">
        <v>157</v>
      </c>
      <c r="F843" s="149" t="s">
        <v>871</v>
      </c>
      <c r="I843" s="146"/>
      <c r="L843" s="34"/>
      <c r="M843" s="147"/>
      <c r="T843" s="55"/>
      <c r="AT843" s="18" t="s">
        <v>157</v>
      </c>
      <c r="AU843" s="18" t="s">
        <v>86</v>
      </c>
    </row>
    <row r="844" spans="2:51" s="13" customFormat="1" ht="12">
      <c r="B844" s="157"/>
      <c r="D844" s="144" t="s">
        <v>171</v>
      </c>
      <c r="E844" s="158" t="s">
        <v>3</v>
      </c>
      <c r="F844" s="159" t="s">
        <v>358</v>
      </c>
      <c r="H844" s="158" t="s">
        <v>3</v>
      </c>
      <c r="I844" s="160"/>
      <c r="L844" s="157"/>
      <c r="M844" s="161"/>
      <c r="T844" s="162"/>
      <c r="AT844" s="158" t="s">
        <v>171</v>
      </c>
      <c r="AU844" s="158" t="s">
        <v>86</v>
      </c>
      <c r="AV844" s="13" t="s">
        <v>84</v>
      </c>
      <c r="AW844" s="13" t="s">
        <v>37</v>
      </c>
      <c r="AX844" s="13" t="s">
        <v>76</v>
      </c>
      <c r="AY844" s="158" t="s">
        <v>146</v>
      </c>
    </row>
    <row r="845" spans="2:51" s="12" customFormat="1" ht="12">
      <c r="B845" s="150"/>
      <c r="D845" s="144" t="s">
        <v>171</v>
      </c>
      <c r="E845" s="151" t="s">
        <v>3</v>
      </c>
      <c r="F845" s="152" t="s">
        <v>872</v>
      </c>
      <c r="H845" s="153">
        <v>4.4</v>
      </c>
      <c r="I845" s="154"/>
      <c r="L845" s="150"/>
      <c r="M845" s="155"/>
      <c r="T845" s="156"/>
      <c r="AT845" s="151" t="s">
        <v>171</v>
      </c>
      <c r="AU845" s="151" t="s">
        <v>86</v>
      </c>
      <c r="AV845" s="12" t="s">
        <v>86</v>
      </c>
      <c r="AW845" s="12" t="s">
        <v>37</v>
      </c>
      <c r="AX845" s="12" t="s">
        <v>76</v>
      </c>
      <c r="AY845" s="151" t="s">
        <v>146</v>
      </c>
    </row>
    <row r="846" spans="2:51" s="12" customFormat="1" ht="12">
      <c r="B846" s="150"/>
      <c r="D846" s="144" t="s">
        <v>171</v>
      </c>
      <c r="E846" s="151" t="s">
        <v>3</v>
      </c>
      <c r="F846" s="152" t="s">
        <v>873</v>
      </c>
      <c r="H846" s="153">
        <v>2.09</v>
      </c>
      <c r="I846" s="154"/>
      <c r="L846" s="150"/>
      <c r="M846" s="155"/>
      <c r="T846" s="156"/>
      <c r="AT846" s="151" t="s">
        <v>171</v>
      </c>
      <c r="AU846" s="151" t="s">
        <v>86</v>
      </c>
      <c r="AV846" s="12" t="s">
        <v>86</v>
      </c>
      <c r="AW846" s="12" t="s">
        <v>37</v>
      </c>
      <c r="AX846" s="12" t="s">
        <v>76</v>
      </c>
      <c r="AY846" s="151" t="s">
        <v>146</v>
      </c>
    </row>
    <row r="847" spans="2:51" s="15" customFormat="1" ht="12">
      <c r="B847" s="181"/>
      <c r="D847" s="144" t="s">
        <v>171</v>
      </c>
      <c r="E847" s="182" t="s">
        <v>3</v>
      </c>
      <c r="F847" s="183" t="s">
        <v>271</v>
      </c>
      <c r="H847" s="184">
        <v>6.49</v>
      </c>
      <c r="I847" s="185"/>
      <c r="L847" s="181"/>
      <c r="M847" s="186"/>
      <c r="T847" s="187"/>
      <c r="AT847" s="182" t="s">
        <v>171</v>
      </c>
      <c r="AU847" s="182" t="s">
        <v>86</v>
      </c>
      <c r="AV847" s="15" t="s">
        <v>164</v>
      </c>
      <c r="AW847" s="15" t="s">
        <v>37</v>
      </c>
      <c r="AX847" s="15" t="s">
        <v>76</v>
      </c>
      <c r="AY847" s="182" t="s">
        <v>146</v>
      </c>
    </row>
    <row r="848" spans="2:51" s="14" customFormat="1" ht="12">
      <c r="B848" s="163"/>
      <c r="D848" s="144" t="s">
        <v>171</v>
      </c>
      <c r="E848" s="164" t="s">
        <v>3</v>
      </c>
      <c r="F848" s="165" t="s">
        <v>180</v>
      </c>
      <c r="H848" s="166">
        <v>6.49</v>
      </c>
      <c r="I848" s="167"/>
      <c r="L848" s="163"/>
      <c r="M848" s="168"/>
      <c r="T848" s="169"/>
      <c r="AT848" s="164" t="s">
        <v>171</v>
      </c>
      <c r="AU848" s="164" t="s">
        <v>86</v>
      </c>
      <c r="AV848" s="14" t="s">
        <v>153</v>
      </c>
      <c r="AW848" s="14" t="s">
        <v>37</v>
      </c>
      <c r="AX848" s="14" t="s">
        <v>84</v>
      </c>
      <c r="AY848" s="164" t="s">
        <v>146</v>
      </c>
    </row>
    <row r="849" spans="2:65" s="1" customFormat="1" ht="24.15" customHeight="1">
      <c r="B849" s="129"/>
      <c r="C849" s="130" t="s">
        <v>874</v>
      </c>
      <c r="D849" s="130" t="s">
        <v>148</v>
      </c>
      <c r="E849" s="132" t="s">
        <v>875</v>
      </c>
      <c r="F849" s="133" t="s">
        <v>876</v>
      </c>
      <c r="G849" s="134" t="s">
        <v>167</v>
      </c>
      <c r="H849" s="135">
        <v>0.612</v>
      </c>
      <c r="I849" s="136"/>
      <c r="J849" s="137">
        <f>ROUND(I849*H849,2)</f>
        <v>0</v>
      </c>
      <c r="K849" s="133" t="s">
        <v>152</v>
      </c>
      <c r="L849" s="34"/>
      <c r="M849" s="138" t="s">
        <v>3</v>
      </c>
      <c r="N849" s="139" t="s">
        <v>47</v>
      </c>
      <c r="P849" s="140">
        <f>O849*H849</f>
        <v>0</v>
      </c>
      <c r="Q849" s="140">
        <v>0</v>
      </c>
      <c r="R849" s="140">
        <f>Q849*H849</f>
        <v>0</v>
      </c>
      <c r="S849" s="140">
        <v>1.8</v>
      </c>
      <c r="T849" s="141">
        <f>S849*H849</f>
        <v>1.1016</v>
      </c>
      <c r="AR849" s="142" t="s">
        <v>153</v>
      </c>
      <c r="AT849" s="142" t="s">
        <v>148</v>
      </c>
      <c r="AU849" s="142" t="s">
        <v>86</v>
      </c>
      <c r="AY849" s="18" t="s">
        <v>146</v>
      </c>
      <c r="BE849" s="143">
        <f>IF(N849="základní",J849,0)</f>
        <v>0</v>
      </c>
      <c r="BF849" s="143">
        <f>IF(N849="snížená",J849,0)</f>
        <v>0</v>
      </c>
      <c r="BG849" s="143">
        <f>IF(N849="zákl. přenesená",J849,0)</f>
        <v>0</v>
      </c>
      <c r="BH849" s="143">
        <f>IF(N849="sníž. přenesená",J849,0)</f>
        <v>0</v>
      </c>
      <c r="BI849" s="143">
        <f>IF(N849="nulová",J849,0)</f>
        <v>0</v>
      </c>
      <c r="BJ849" s="18" t="s">
        <v>84</v>
      </c>
      <c r="BK849" s="143">
        <f>ROUND(I849*H849,2)</f>
        <v>0</v>
      </c>
      <c r="BL849" s="18" t="s">
        <v>153</v>
      </c>
      <c r="BM849" s="142" t="s">
        <v>877</v>
      </c>
    </row>
    <row r="850" spans="2:47" s="1" customFormat="1" ht="28.8">
      <c r="B850" s="34"/>
      <c r="D850" s="144" t="s">
        <v>155</v>
      </c>
      <c r="F850" s="145" t="s">
        <v>878</v>
      </c>
      <c r="I850" s="146"/>
      <c r="L850" s="34"/>
      <c r="M850" s="147"/>
      <c r="T850" s="55"/>
      <c r="AT850" s="18" t="s">
        <v>155</v>
      </c>
      <c r="AU850" s="18" t="s">
        <v>86</v>
      </c>
    </row>
    <row r="851" spans="2:47" s="1" customFormat="1" ht="12">
      <c r="B851" s="34"/>
      <c r="D851" s="148" t="s">
        <v>157</v>
      </c>
      <c r="F851" s="149" t="s">
        <v>879</v>
      </c>
      <c r="I851" s="146"/>
      <c r="L851" s="34"/>
      <c r="M851" s="147"/>
      <c r="T851" s="55"/>
      <c r="AT851" s="18" t="s">
        <v>157</v>
      </c>
      <c r="AU851" s="18" t="s">
        <v>86</v>
      </c>
    </row>
    <row r="852" spans="2:51" s="13" customFormat="1" ht="12">
      <c r="B852" s="157"/>
      <c r="D852" s="144" t="s">
        <v>171</v>
      </c>
      <c r="E852" s="158" t="s">
        <v>3</v>
      </c>
      <c r="F852" s="159" t="s">
        <v>356</v>
      </c>
      <c r="H852" s="158" t="s">
        <v>3</v>
      </c>
      <c r="I852" s="160"/>
      <c r="L852" s="157"/>
      <c r="M852" s="161"/>
      <c r="T852" s="162"/>
      <c r="AT852" s="158" t="s">
        <v>171</v>
      </c>
      <c r="AU852" s="158" t="s">
        <v>86</v>
      </c>
      <c r="AV852" s="13" t="s">
        <v>84</v>
      </c>
      <c r="AW852" s="13" t="s">
        <v>37</v>
      </c>
      <c r="AX852" s="13" t="s">
        <v>76</v>
      </c>
      <c r="AY852" s="158" t="s">
        <v>146</v>
      </c>
    </row>
    <row r="853" spans="2:51" s="12" customFormat="1" ht="12">
      <c r="B853" s="150"/>
      <c r="D853" s="144" t="s">
        <v>171</v>
      </c>
      <c r="E853" s="151" t="s">
        <v>3</v>
      </c>
      <c r="F853" s="152" t="s">
        <v>880</v>
      </c>
      <c r="H853" s="153">
        <v>0.612</v>
      </c>
      <c r="I853" s="154"/>
      <c r="L853" s="150"/>
      <c r="M853" s="155"/>
      <c r="T853" s="156"/>
      <c r="AT853" s="151" t="s">
        <v>171</v>
      </c>
      <c r="AU853" s="151" t="s">
        <v>86</v>
      </c>
      <c r="AV853" s="12" t="s">
        <v>86</v>
      </c>
      <c r="AW853" s="12" t="s">
        <v>37</v>
      </c>
      <c r="AX853" s="12" t="s">
        <v>76</v>
      </c>
      <c r="AY853" s="151" t="s">
        <v>146</v>
      </c>
    </row>
    <row r="854" spans="2:51" s="15" customFormat="1" ht="12">
      <c r="B854" s="181"/>
      <c r="D854" s="144" t="s">
        <v>171</v>
      </c>
      <c r="E854" s="182" t="s">
        <v>3</v>
      </c>
      <c r="F854" s="183" t="s">
        <v>271</v>
      </c>
      <c r="H854" s="184">
        <v>0.612</v>
      </c>
      <c r="I854" s="185"/>
      <c r="L854" s="181"/>
      <c r="M854" s="186"/>
      <c r="T854" s="187"/>
      <c r="AT854" s="182" t="s">
        <v>171</v>
      </c>
      <c r="AU854" s="182" t="s">
        <v>86</v>
      </c>
      <c r="AV854" s="15" t="s">
        <v>164</v>
      </c>
      <c r="AW854" s="15" t="s">
        <v>37</v>
      </c>
      <c r="AX854" s="15" t="s">
        <v>76</v>
      </c>
      <c r="AY854" s="182" t="s">
        <v>146</v>
      </c>
    </row>
    <row r="855" spans="2:51" s="14" customFormat="1" ht="12">
      <c r="B855" s="163"/>
      <c r="D855" s="144" t="s">
        <v>171</v>
      </c>
      <c r="E855" s="164" t="s">
        <v>3</v>
      </c>
      <c r="F855" s="165" t="s">
        <v>180</v>
      </c>
      <c r="H855" s="166">
        <v>0.612</v>
      </c>
      <c r="I855" s="167"/>
      <c r="L855" s="163"/>
      <c r="M855" s="168"/>
      <c r="T855" s="169"/>
      <c r="AT855" s="164" t="s">
        <v>171</v>
      </c>
      <c r="AU855" s="164" t="s">
        <v>86</v>
      </c>
      <c r="AV855" s="14" t="s">
        <v>153</v>
      </c>
      <c r="AW855" s="14" t="s">
        <v>37</v>
      </c>
      <c r="AX855" s="14" t="s">
        <v>84</v>
      </c>
      <c r="AY855" s="164" t="s">
        <v>146</v>
      </c>
    </row>
    <row r="856" spans="2:65" s="1" customFormat="1" ht="24.15" customHeight="1">
      <c r="B856" s="129"/>
      <c r="C856" s="130" t="s">
        <v>881</v>
      </c>
      <c r="D856" s="130" t="s">
        <v>148</v>
      </c>
      <c r="E856" s="132" t="s">
        <v>882</v>
      </c>
      <c r="F856" s="133" t="s">
        <v>883</v>
      </c>
      <c r="G856" s="134" t="s">
        <v>167</v>
      </c>
      <c r="H856" s="135">
        <v>2.324</v>
      </c>
      <c r="I856" s="136"/>
      <c r="J856" s="137">
        <f>ROUND(I856*H856,2)</f>
        <v>0</v>
      </c>
      <c r="K856" s="133" t="s">
        <v>152</v>
      </c>
      <c r="L856" s="34"/>
      <c r="M856" s="138" t="s">
        <v>3</v>
      </c>
      <c r="N856" s="139" t="s">
        <v>47</v>
      </c>
      <c r="P856" s="140">
        <f>O856*H856</f>
        <v>0</v>
      </c>
      <c r="Q856" s="140">
        <v>0</v>
      </c>
      <c r="R856" s="140">
        <f>Q856*H856</f>
        <v>0</v>
      </c>
      <c r="S856" s="140">
        <v>1.8</v>
      </c>
      <c r="T856" s="141">
        <f>S856*H856</f>
        <v>4.1832</v>
      </c>
      <c r="AR856" s="142" t="s">
        <v>153</v>
      </c>
      <c r="AT856" s="142" t="s">
        <v>148</v>
      </c>
      <c r="AU856" s="142" t="s">
        <v>86</v>
      </c>
      <c r="AY856" s="18" t="s">
        <v>146</v>
      </c>
      <c r="BE856" s="143">
        <f>IF(N856="základní",J856,0)</f>
        <v>0</v>
      </c>
      <c r="BF856" s="143">
        <f>IF(N856="snížená",J856,0)</f>
        <v>0</v>
      </c>
      <c r="BG856" s="143">
        <f>IF(N856="zákl. přenesená",J856,0)</f>
        <v>0</v>
      </c>
      <c r="BH856" s="143">
        <f>IF(N856="sníž. přenesená",J856,0)</f>
        <v>0</v>
      </c>
      <c r="BI856" s="143">
        <f>IF(N856="nulová",J856,0)</f>
        <v>0</v>
      </c>
      <c r="BJ856" s="18" t="s">
        <v>84</v>
      </c>
      <c r="BK856" s="143">
        <f>ROUND(I856*H856,2)</f>
        <v>0</v>
      </c>
      <c r="BL856" s="18" t="s">
        <v>153</v>
      </c>
      <c r="BM856" s="142" t="s">
        <v>884</v>
      </c>
    </row>
    <row r="857" spans="2:47" s="1" customFormat="1" ht="28.8">
      <c r="B857" s="34"/>
      <c r="D857" s="144" t="s">
        <v>155</v>
      </c>
      <c r="F857" s="145" t="s">
        <v>885</v>
      </c>
      <c r="I857" s="146"/>
      <c r="L857" s="34"/>
      <c r="M857" s="147"/>
      <c r="T857" s="55"/>
      <c r="AT857" s="18" t="s">
        <v>155</v>
      </c>
      <c r="AU857" s="18" t="s">
        <v>86</v>
      </c>
    </row>
    <row r="858" spans="2:47" s="1" customFormat="1" ht="12">
      <c r="B858" s="34"/>
      <c r="D858" s="148" t="s">
        <v>157</v>
      </c>
      <c r="F858" s="149" t="s">
        <v>886</v>
      </c>
      <c r="I858" s="146"/>
      <c r="L858" s="34"/>
      <c r="M858" s="147"/>
      <c r="T858" s="55"/>
      <c r="AT858" s="18" t="s">
        <v>157</v>
      </c>
      <c r="AU858" s="18" t="s">
        <v>86</v>
      </c>
    </row>
    <row r="859" spans="2:51" s="13" customFormat="1" ht="12">
      <c r="B859" s="157"/>
      <c r="D859" s="144" t="s">
        <v>171</v>
      </c>
      <c r="E859" s="158" t="s">
        <v>3</v>
      </c>
      <c r="F859" s="159" t="s">
        <v>356</v>
      </c>
      <c r="H859" s="158" t="s">
        <v>3</v>
      </c>
      <c r="I859" s="160"/>
      <c r="L859" s="157"/>
      <c r="M859" s="161"/>
      <c r="T859" s="162"/>
      <c r="AT859" s="158" t="s">
        <v>171</v>
      </c>
      <c r="AU859" s="158" t="s">
        <v>86</v>
      </c>
      <c r="AV859" s="13" t="s">
        <v>84</v>
      </c>
      <c r="AW859" s="13" t="s">
        <v>37</v>
      </c>
      <c r="AX859" s="13" t="s">
        <v>76</v>
      </c>
      <c r="AY859" s="158" t="s">
        <v>146</v>
      </c>
    </row>
    <row r="860" spans="2:51" s="12" customFormat="1" ht="12">
      <c r="B860" s="150"/>
      <c r="D860" s="144" t="s">
        <v>171</v>
      </c>
      <c r="E860" s="151" t="s">
        <v>3</v>
      </c>
      <c r="F860" s="152" t="s">
        <v>887</v>
      </c>
      <c r="H860" s="153">
        <v>2.324</v>
      </c>
      <c r="I860" s="154"/>
      <c r="L860" s="150"/>
      <c r="M860" s="155"/>
      <c r="T860" s="156"/>
      <c r="AT860" s="151" t="s">
        <v>171</v>
      </c>
      <c r="AU860" s="151" t="s">
        <v>86</v>
      </c>
      <c r="AV860" s="12" t="s">
        <v>86</v>
      </c>
      <c r="AW860" s="12" t="s">
        <v>37</v>
      </c>
      <c r="AX860" s="12" t="s">
        <v>76</v>
      </c>
      <c r="AY860" s="151" t="s">
        <v>146</v>
      </c>
    </row>
    <row r="861" spans="2:51" s="15" customFormat="1" ht="12">
      <c r="B861" s="181"/>
      <c r="D861" s="144" t="s">
        <v>171</v>
      </c>
      <c r="E861" s="182" t="s">
        <v>3</v>
      </c>
      <c r="F861" s="183" t="s">
        <v>271</v>
      </c>
      <c r="H861" s="184">
        <v>2.324</v>
      </c>
      <c r="I861" s="185"/>
      <c r="L861" s="181"/>
      <c r="M861" s="186"/>
      <c r="T861" s="187"/>
      <c r="AT861" s="182" t="s">
        <v>171</v>
      </c>
      <c r="AU861" s="182" t="s">
        <v>86</v>
      </c>
      <c r="AV861" s="15" t="s">
        <v>164</v>
      </c>
      <c r="AW861" s="15" t="s">
        <v>37</v>
      </c>
      <c r="AX861" s="15" t="s">
        <v>76</v>
      </c>
      <c r="AY861" s="182" t="s">
        <v>146</v>
      </c>
    </row>
    <row r="862" spans="2:51" s="14" customFormat="1" ht="12">
      <c r="B862" s="163"/>
      <c r="D862" s="144" t="s">
        <v>171</v>
      </c>
      <c r="E862" s="164" t="s">
        <v>3</v>
      </c>
      <c r="F862" s="165" t="s">
        <v>180</v>
      </c>
      <c r="H862" s="166">
        <v>2.324</v>
      </c>
      <c r="I862" s="167"/>
      <c r="L862" s="163"/>
      <c r="M862" s="168"/>
      <c r="T862" s="169"/>
      <c r="AT862" s="164" t="s">
        <v>171</v>
      </c>
      <c r="AU862" s="164" t="s">
        <v>86</v>
      </c>
      <c r="AV862" s="14" t="s">
        <v>153</v>
      </c>
      <c r="AW862" s="14" t="s">
        <v>37</v>
      </c>
      <c r="AX862" s="14" t="s">
        <v>84</v>
      </c>
      <c r="AY862" s="164" t="s">
        <v>146</v>
      </c>
    </row>
    <row r="863" spans="2:65" s="1" customFormat="1" ht="24.15" customHeight="1">
      <c r="B863" s="129"/>
      <c r="C863" s="130" t="s">
        <v>888</v>
      </c>
      <c r="D863" s="130" t="s">
        <v>148</v>
      </c>
      <c r="E863" s="132" t="s">
        <v>889</v>
      </c>
      <c r="F863" s="133" t="s">
        <v>890</v>
      </c>
      <c r="G863" s="134" t="s">
        <v>167</v>
      </c>
      <c r="H863" s="135">
        <v>0.09</v>
      </c>
      <c r="I863" s="136"/>
      <c r="J863" s="137">
        <f>ROUND(I863*H863,2)</f>
        <v>0</v>
      </c>
      <c r="K863" s="133" t="s">
        <v>152</v>
      </c>
      <c r="L863" s="34"/>
      <c r="M863" s="138" t="s">
        <v>3</v>
      </c>
      <c r="N863" s="139" t="s">
        <v>47</v>
      </c>
      <c r="P863" s="140">
        <f>O863*H863</f>
        <v>0</v>
      </c>
      <c r="Q863" s="140">
        <v>0</v>
      </c>
      <c r="R863" s="140">
        <f>Q863*H863</f>
        <v>0</v>
      </c>
      <c r="S863" s="140">
        <v>1.8</v>
      </c>
      <c r="T863" s="141">
        <f>S863*H863</f>
        <v>0.162</v>
      </c>
      <c r="AR863" s="142" t="s">
        <v>153</v>
      </c>
      <c r="AT863" s="142" t="s">
        <v>148</v>
      </c>
      <c r="AU863" s="142" t="s">
        <v>86</v>
      </c>
      <c r="AY863" s="18" t="s">
        <v>146</v>
      </c>
      <c r="BE863" s="143">
        <f>IF(N863="základní",J863,0)</f>
        <v>0</v>
      </c>
      <c r="BF863" s="143">
        <f>IF(N863="snížená",J863,0)</f>
        <v>0</v>
      </c>
      <c r="BG863" s="143">
        <f>IF(N863="zákl. přenesená",J863,0)</f>
        <v>0</v>
      </c>
      <c r="BH863" s="143">
        <f>IF(N863="sníž. přenesená",J863,0)</f>
        <v>0</v>
      </c>
      <c r="BI863" s="143">
        <f>IF(N863="nulová",J863,0)</f>
        <v>0</v>
      </c>
      <c r="BJ863" s="18" t="s">
        <v>84</v>
      </c>
      <c r="BK863" s="143">
        <f>ROUND(I863*H863,2)</f>
        <v>0</v>
      </c>
      <c r="BL863" s="18" t="s">
        <v>153</v>
      </c>
      <c r="BM863" s="142" t="s">
        <v>891</v>
      </c>
    </row>
    <row r="864" spans="2:47" s="1" customFormat="1" ht="28.8">
      <c r="B864" s="34"/>
      <c r="D864" s="144" t="s">
        <v>155</v>
      </c>
      <c r="F864" s="145" t="s">
        <v>892</v>
      </c>
      <c r="I864" s="146"/>
      <c r="L864" s="34"/>
      <c r="M864" s="147"/>
      <c r="T864" s="55"/>
      <c r="AT864" s="18" t="s">
        <v>155</v>
      </c>
      <c r="AU864" s="18" t="s">
        <v>86</v>
      </c>
    </row>
    <row r="865" spans="2:47" s="1" customFormat="1" ht="12">
      <c r="B865" s="34"/>
      <c r="D865" s="148" t="s">
        <v>157</v>
      </c>
      <c r="F865" s="149" t="s">
        <v>893</v>
      </c>
      <c r="I865" s="146"/>
      <c r="L865" s="34"/>
      <c r="M865" s="147"/>
      <c r="T865" s="55"/>
      <c r="AT865" s="18" t="s">
        <v>157</v>
      </c>
      <c r="AU865" s="18" t="s">
        <v>86</v>
      </c>
    </row>
    <row r="866" spans="2:51" s="13" customFormat="1" ht="12">
      <c r="B866" s="157"/>
      <c r="D866" s="144" t="s">
        <v>171</v>
      </c>
      <c r="E866" s="158" t="s">
        <v>3</v>
      </c>
      <c r="F866" s="159" t="s">
        <v>894</v>
      </c>
      <c r="H866" s="158" t="s">
        <v>3</v>
      </c>
      <c r="I866" s="160"/>
      <c r="L866" s="157"/>
      <c r="M866" s="161"/>
      <c r="T866" s="162"/>
      <c r="AT866" s="158" t="s">
        <v>171</v>
      </c>
      <c r="AU866" s="158" t="s">
        <v>86</v>
      </c>
      <c r="AV866" s="13" t="s">
        <v>84</v>
      </c>
      <c r="AW866" s="13" t="s">
        <v>37</v>
      </c>
      <c r="AX866" s="13" t="s">
        <v>76</v>
      </c>
      <c r="AY866" s="158" t="s">
        <v>146</v>
      </c>
    </row>
    <row r="867" spans="2:51" s="12" customFormat="1" ht="12">
      <c r="B867" s="150"/>
      <c r="D867" s="144" t="s">
        <v>171</v>
      </c>
      <c r="E867" s="151" t="s">
        <v>3</v>
      </c>
      <c r="F867" s="152" t="s">
        <v>895</v>
      </c>
      <c r="H867" s="153">
        <v>0.09</v>
      </c>
      <c r="I867" s="154"/>
      <c r="L867" s="150"/>
      <c r="M867" s="155"/>
      <c r="T867" s="156"/>
      <c r="AT867" s="151" t="s">
        <v>171</v>
      </c>
      <c r="AU867" s="151" t="s">
        <v>86</v>
      </c>
      <c r="AV867" s="12" t="s">
        <v>86</v>
      </c>
      <c r="AW867" s="12" t="s">
        <v>37</v>
      </c>
      <c r="AX867" s="12" t="s">
        <v>76</v>
      </c>
      <c r="AY867" s="151" t="s">
        <v>146</v>
      </c>
    </row>
    <row r="868" spans="2:51" s="14" customFormat="1" ht="12">
      <c r="B868" s="163"/>
      <c r="D868" s="144" t="s">
        <v>171</v>
      </c>
      <c r="E868" s="164" t="s">
        <v>3</v>
      </c>
      <c r="F868" s="165" t="s">
        <v>180</v>
      </c>
      <c r="H868" s="166">
        <v>0.09</v>
      </c>
      <c r="I868" s="167"/>
      <c r="L868" s="163"/>
      <c r="M868" s="168"/>
      <c r="T868" s="169"/>
      <c r="AT868" s="164" t="s">
        <v>171</v>
      </c>
      <c r="AU868" s="164" t="s">
        <v>86</v>
      </c>
      <c r="AV868" s="14" t="s">
        <v>153</v>
      </c>
      <c r="AW868" s="14" t="s">
        <v>37</v>
      </c>
      <c r="AX868" s="14" t="s">
        <v>84</v>
      </c>
      <c r="AY868" s="164" t="s">
        <v>146</v>
      </c>
    </row>
    <row r="869" spans="2:65" s="1" customFormat="1" ht="24.15" customHeight="1">
      <c r="B869" s="129"/>
      <c r="C869" s="130" t="s">
        <v>896</v>
      </c>
      <c r="D869" s="130" t="s">
        <v>148</v>
      </c>
      <c r="E869" s="132" t="s">
        <v>897</v>
      </c>
      <c r="F869" s="133" t="s">
        <v>898</v>
      </c>
      <c r="G869" s="134" t="s">
        <v>641</v>
      </c>
      <c r="H869" s="135">
        <v>10</v>
      </c>
      <c r="I869" s="136"/>
      <c r="J869" s="137">
        <f>ROUND(I869*H869,2)</f>
        <v>0</v>
      </c>
      <c r="K869" s="133" t="s">
        <v>152</v>
      </c>
      <c r="L869" s="34"/>
      <c r="M869" s="138" t="s">
        <v>3</v>
      </c>
      <c r="N869" s="139" t="s">
        <v>47</v>
      </c>
      <c r="P869" s="140">
        <f>O869*H869</f>
        <v>0</v>
      </c>
      <c r="Q869" s="140">
        <v>0</v>
      </c>
      <c r="R869" s="140">
        <f>Q869*H869</f>
        <v>0</v>
      </c>
      <c r="S869" s="140">
        <v>0.031</v>
      </c>
      <c r="T869" s="141">
        <f>S869*H869</f>
        <v>0.31</v>
      </c>
      <c r="AR869" s="142" t="s">
        <v>153</v>
      </c>
      <c r="AT869" s="142" t="s">
        <v>148</v>
      </c>
      <c r="AU869" s="142" t="s">
        <v>86</v>
      </c>
      <c r="AY869" s="18" t="s">
        <v>146</v>
      </c>
      <c r="BE869" s="143">
        <f>IF(N869="základní",J869,0)</f>
        <v>0</v>
      </c>
      <c r="BF869" s="143">
        <f>IF(N869="snížená",J869,0)</f>
        <v>0</v>
      </c>
      <c r="BG869" s="143">
        <f>IF(N869="zákl. přenesená",J869,0)</f>
        <v>0</v>
      </c>
      <c r="BH869" s="143">
        <f>IF(N869="sníž. přenesená",J869,0)</f>
        <v>0</v>
      </c>
      <c r="BI869" s="143">
        <f>IF(N869="nulová",J869,0)</f>
        <v>0</v>
      </c>
      <c r="BJ869" s="18" t="s">
        <v>84</v>
      </c>
      <c r="BK869" s="143">
        <f>ROUND(I869*H869,2)</f>
        <v>0</v>
      </c>
      <c r="BL869" s="18" t="s">
        <v>153</v>
      </c>
      <c r="BM869" s="142" t="s">
        <v>899</v>
      </c>
    </row>
    <row r="870" spans="2:47" s="1" customFormat="1" ht="28.8">
      <c r="B870" s="34"/>
      <c r="D870" s="144" t="s">
        <v>155</v>
      </c>
      <c r="F870" s="145" t="s">
        <v>900</v>
      </c>
      <c r="I870" s="146"/>
      <c r="L870" s="34"/>
      <c r="M870" s="147"/>
      <c r="T870" s="55"/>
      <c r="AT870" s="18" t="s">
        <v>155</v>
      </c>
      <c r="AU870" s="18" t="s">
        <v>86</v>
      </c>
    </row>
    <row r="871" spans="2:47" s="1" customFormat="1" ht="12">
      <c r="B871" s="34"/>
      <c r="D871" s="148" t="s">
        <v>157</v>
      </c>
      <c r="F871" s="149" t="s">
        <v>901</v>
      </c>
      <c r="I871" s="146"/>
      <c r="L871" s="34"/>
      <c r="M871" s="147"/>
      <c r="T871" s="55"/>
      <c r="AT871" s="18" t="s">
        <v>157</v>
      </c>
      <c r="AU871" s="18" t="s">
        <v>86</v>
      </c>
    </row>
    <row r="872" spans="2:51" s="13" customFormat="1" ht="12">
      <c r="B872" s="157"/>
      <c r="D872" s="144" t="s">
        <v>171</v>
      </c>
      <c r="E872" s="158" t="s">
        <v>3</v>
      </c>
      <c r="F872" s="159" t="s">
        <v>902</v>
      </c>
      <c r="H872" s="158" t="s">
        <v>3</v>
      </c>
      <c r="I872" s="160"/>
      <c r="L872" s="157"/>
      <c r="M872" s="161"/>
      <c r="T872" s="162"/>
      <c r="AT872" s="158" t="s">
        <v>171</v>
      </c>
      <c r="AU872" s="158" t="s">
        <v>86</v>
      </c>
      <c r="AV872" s="13" t="s">
        <v>84</v>
      </c>
      <c r="AW872" s="13" t="s">
        <v>37</v>
      </c>
      <c r="AX872" s="13" t="s">
        <v>76</v>
      </c>
      <c r="AY872" s="158" t="s">
        <v>146</v>
      </c>
    </row>
    <row r="873" spans="2:51" s="12" customFormat="1" ht="12">
      <c r="B873" s="150"/>
      <c r="D873" s="144" t="s">
        <v>171</v>
      </c>
      <c r="E873" s="151" t="s">
        <v>3</v>
      </c>
      <c r="F873" s="152" t="s">
        <v>903</v>
      </c>
      <c r="H873" s="153">
        <v>10</v>
      </c>
      <c r="I873" s="154"/>
      <c r="L873" s="150"/>
      <c r="M873" s="155"/>
      <c r="T873" s="156"/>
      <c r="AT873" s="151" t="s">
        <v>171</v>
      </c>
      <c r="AU873" s="151" t="s">
        <v>86</v>
      </c>
      <c r="AV873" s="12" t="s">
        <v>86</v>
      </c>
      <c r="AW873" s="12" t="s">
        <v>37</v>
      </c>
      <c r="AX873" s="12" t="s">
        <v>76</v>
      </c>
      <c r="AY873" s="151" t="s">
        <v>146</v>
      </c>
    </row>
    <row r="874" spans="2:51" s="14" customFormat="1" ht="12">
      <c r="B874" s="163"/>
      <c r="D874" s="144" t="s">
        <v>171</v>
      </c>
      <c r="E874" s="164" t="s">
        <v>3</v>
      </c>
      <c r="F874" s="165" t="s">
        <v>180</v>
      </c>
      <c r="H874" s="166">
        <v>10</v>
      </c>
      <c r="I874" s="167"/>
      <c r="L874" s="163"/>
      <c r="M874" s="168"/>
      <c r="T874" s="169"/>
      <c r="AT874" s="164" t="s">
        <v>171</v>
      </c>
      <c r="AU874" s="164" t="s">
        <v>86</v>
      </c>
      <c r="AV874" s="14" t="s">
        <v>153</v>
      </c>
      <c r="AW874" s="14" t="s">
        <v>37</v>
      </c>
      <c r="AX874" s="14" t="s">
        <v>84</v>
      </c>
      <c r="AY874" s="164" t="s">
        <v>146</v>
      </c>
    </row>
    <row r="875" spans="2:65" s="1" customFormat="1" ht="24.15" customHeight="1">
      <c r="B875" s="129"/>
      <c r="C875" s="130" t="s">
        <v>904</v>
      </c>
      <c r="D875" s="130" t="s">
        <v>148</v>
      </c>
      <c r="E875" s="132" t="s">
        <v>905</v>
      </c>
      <c r="F875" s="133" t="s">
        <v>906</v>
      </c>
      <c r="G875" s="134" t="s">
        <v>375</v>
      </c>
      <c r="H875" s="135">
        <v>41.2</v>
      </c>
      <c r="I875" s="136"/>
      <c r="J875" s="137">
        <f>ROUND(I875*H875,2)</f>
        <v>0</v>
      </c>
      <c r="K875" s="133" t="s">
        <v>152</v>
      </c>
      <c r="L875" s="34"/>
      <c r="M875" s="138" t="s">
        <v>3</v>
      </c>
      <c r="N875" s="139" t="s">
        <v>47</v>
      </c>
      <c r="P875" s="140">
        <f>O875*H875</f>
        <v>0</v>
      </c>
      <c r="Q875" s="140">
        <v>0</v>
      </c>
      <c r="R875" s="140">
        <f>Q875*H875</f>
        <v>0</v>
      </c>
      <c r="S875" s="140">
        <v>0.065</v>
      </c>
      <c r="T875" s="141">
        <f>S875*H875</f>
        <v>2.6780000000000004</v>
      </c>
      <c r="AR875" s="142" t="s">
        <v>153</v>
      </c>
      <c r="AT875" s="142" t="s">
        <v>148</v>
      </c>
      <c r="AU875" s="142" t="s">
        <v>86</v>
      </c>
      <c r="AY875" s="18" t="s">
        <v>146</v>
      </c>
      <c r="BE875" s="143">
        <f>IF(N875="základní",J875,0)</f>
        <v>0</v>
      </c>
      <c r="BF875" s="143">
        <f>IF(N875="snížená",J875,0)</f>
        <v>0</v>
      </c>
      <c r="BG875" s="143">
        <f>IF(N875="zákl. přenesená",J875,0)</f>
        <v>0</v>
      </c>
      <c r="BH875" s="143">
        <f>IF(N875="sníž. přenesená",J875,0)</f>
        <v>0</v>
      </c>
      <c r="BI875" s="143">
        <f>IF(N875="nulová",J875,0)</f>
        <v>0</v>
      </c>
      <c r="BJ875" s="18" t="s">
        <v>84</v>
      </c>
      <c r="BK875" s="143">
        <f>ROUND(I875*H875,2)</f>
        <v>0</v>
      </c>
      <c r="BL875" s="18" t="s">
        <v>153</v>
      </c>
      <c r="BM875" s="142" t="s">
        <v>907</v>
      </c>
    </row>
    <row r="876" spans="2:47" s="1" customFormat="1" ht="28.8">
      <c r="B876" s="34"/>
      <c r="D876" s="144" t="s">
        <v>155</v>
      </c>
      <c r="F876" s="145" t="s">
        <v>908</v>
      </c>
      <c r="I876" s="146"/>
      <c r="L876" s="34"/>
      <c r="M876" s="147"/>
      <c r="T876" s="55"/>
      <c r="AT876" s="18" t="s">
        <v>155</v>
      </c>
      <c r="AU876" s="18" t="s">
        <v>86</v>
      </c>
    </row>
    <row r="877" spans="2:47" s="1" customFormat="1" ht="12">
      <c r="B877" s="34"/>
      <c r="D877" s="148" t="s">
        <v>157</v>
      </c>
      <c r="F877" s="149" t="s">
        <v>909</v>
      </c>
      <c r="I877" s="146"/>
      <c r="L877" s="34"/>
      <c r="M877" s="147"/>
      <c r="T877" s="55"/>
      <c r="AT877" s="18" t="s">
        <v>157</v>
      </c>
      <c r="AU877" s="18" t="s">
        <v>86</v>
      </c>
    </row>
    <row r="878" spans="2:51" s="12" customFormat="1" ht="12">
      <c r="B878" s="150"/>
      <c r="D878" s="144" t="s">
        <v>171</v>
      </c>
      <c r="E878" s="151" t="s">
        <v>3</v>
      </c>
      <c r="F878" s="152" t="s">
        <v>910</v>
      </c>
      <c r="H878" s="153">
        <v>3.4</v>
      </c>
      <c r="I878" s="154"/>
      <c r="L878" s="150"/>
      <c r="M878" s="155"/>
      <c r="T878" s="156"/>
      <c r="AT878" s="151" t="s">
        <v>171</v>
      </c>
      <c r="AU878" s="151" t="s">
        <v>86</v>
      </c>
      <c r="AV878" s="12" t="s">
        <v>86</v>
      </c>
      <c r="AW878" s="12" t="s">
        <v>37</v>
      </c>
      <c r="AX878" s="12" t="s">
        <v>76</v>
      </c>
      <c r="AY878" s="151" t="s">
        <v>146</v>
      </c>
    </row>
    <row r="879" spans="2:51" s="12" customFormat="1" ht="12">
      <c r="B879" s="150"/>
      <c r="D879" s="144" t="s">
        <v>171</v>
      </c>
      <c r="E879" s="151" t="s">
        <v>3</v>
      </c>
      <c r="F879" s="152" t="s">
        <v>911</v>
      </c>
      <c r="H879" s="153">
        <v>7.2</v>
      </c>
      <c r="I879" s="154"/>
      <c r="L879" s="150"/>
      <c r="M879" s="155"/>
      <c r="T879" s="156"/>
      <c r="AT879" s="151" t="s">
        <v>171</v>
      </c>
      <c r="AU879" s="151" t="s">
        <v>86</v>
      </c>
      <c r="AV879" s="12" t="s">
        <v>86</v>
      </c>
      <c r="AW879" s="12" t="s">
        <v>37</v>
      </c>
      <c r="AX879" s="12" t="s">
        <v>76</v>
      </c>
      <c r="AY879" s="151" t="s">
        <v>146</v>
      </c>
    </row>
    <row r="880" spans="2:51" s="12" customFormat="1" ht="12">
      <c r="B880" s="150"/>
      <c r="D880" s="144" t="s">
        <v>171</v>
      </c>
      <c r="E880" s="151" t="s">
        <v>3</v>
      </c>
      <c r="F880" s="152" t="s">
        <v>912</v>
      </c>
      <c r="H880" s="153">
        <v>21</v>
      </c>
      <c r="I880" s="154"/>
      <c r="L880" s="150"/>
      <c r="M880" s="155"/>
      <c r="T880" s="156"/>
      <c r="AT880" s="151" t="s">
        <v>171</v>
      </c>
      <c r="AU880" s="151" t="s">
        <v>86</v>
      </c>
      <c r="AV880" s="12" t="s">
        <v>86</v>
      </c>
      <c r="AW880" s="12" t="s">
        <v>37</v>
      </c>
      <c r="AX880" s="12" t="s">
        <v>76</v>
      </c>
      <c r="AY880" s="151" t="s">
        <v>146</v>
      </c>
    </row>
    <row r="881" spans="2:51" s="12" customFormat="1" ht="12">
      <c r="B881" s="150"/>
      <c r="D881" s="144" t="s">
        <v>171</v>
      </c>
      <c r="E881" s="151" t="s">
        <v>3</v>
      </c>
      <c r="F881" s="152" t="s">
        <v>913</v>
      </c>
      <c r="H881" s="153">
        <v>9.6</v>
      </c>
      <c r="I881" s="154"/>
      <c r="L881" s="150"/>
      <c r="M881" s="155"/>
      <c r="T881" s="156"/>
      <c r="AT881" s="151" t="s">
        <v>171</v>
      </c>
      <c r="AU881" s="151" t="s">
        <v>86</v>
      </c>
      <c r="AV881" s="12" t="s">
        <v>86</v>
      </c>
      <c r="AW881" s="12" t="s">
        <v>37</v>
      </c>
      <c r="AX881" s="12" t="s">
        <v>76</v>
      </c>
      <c r="AY881" s="151" t="s">
        <v>146</v>
      </c>
    </row>
    <row r="882" spans="2:51" s="14" customFormat="1" ht="12">
      <c r="B882" s="163"/>
      <c r="D882" s="144" t="s">
        <v>171</v>
      </c>
      <c r="E882" s="164" t="s">
        <v>3</v>
      </c>
      <c r="F882" s="165" t="s">
        <v>180</v>
      </c>
      <c r="H882" s="166">
        <v>41.2</v>
      </c>
      <c r="I882" s="167"/>
      <c r="L882" s="163"/>
      <c r="M882" s="168"/>
      <c r="T882" s="169"/>
      <c r="AT882" s="164" t="s">
        <v>171</v>
      </c>
      <c r="AU882" s="164" t="s">
        <v>86</v>
      </c>
      <c r="AV882" s="14" t="s">
        <v>153</v>
      </c>
      <c r="AW882" s="14" t="s">
        <v>37</v>
      </c>
      <c r="AX882" s="14" t="s">
        <v>84</v>
      </c>
      <c r="AY882" s="164" t="s">
        <v>146</v>
      </c>
    </row>
    <row r="883" spans="2:65" s="1" customFormat="1" ht="37.95" customHeight="1">
      <c r="B883" s="129"/>
      <c r="C883" s="130" t="s">
        <v>914</v>
      </c>
      <c r="D883" s="130" t="s">
        <v>148</v>
      </c>
      <c r="E883" s="132" t="s">
        <v>915</v>
      </c>
      <c r="F883" s="133" t="s">
        <v>916</v>
      </c>
      <c r="G883" s="134" t="s">
        <v>151</v>
      </c>
      <c r="H883" s="135">
        <v>708.654</v>
      </c>
      <c r="I883" s="136"/>
      <c r="J883" s="137">
        <f>ROUND(I883*H883,2)</f>
        <v>0</v>
      </c>
      <c r="K883" s="133" t="s">
        <v>152</v>
      </c>
      <c r="L883" s="34"/>
      <c r="M883" s="138" t="s">
        <v>3</v>
      </c>
      <c r="N883" s="139" t="s">
        <v>47</v>
      </c>
      <c r="P883" s="140">
        <f>O883*H883</f>
        <v>0</v>
      </c>
      <c r="Q883" s="140">
        <v>0</v>
      </c>
      <c r="R883" s="140">
        <f>Q883*H883</f>
        <v>0</v>
      </c>
      <c r="S883" s="140">
        <v>0.02</v>
      </c>
      <c r="T883" s="141">
        <f>S883*H883</f>
        <v>14.17308</v>
      </c>
      <c r="AR883" s="142" t="s">
        <v>153</v>
      </c>
      <c r="AT883" s="142" t="s">
        <v>148</v>
      </c>
      <c r="AU883" s="142" t="s">
        <v>86</v>
      </c>
      <c r="AY883" s="18" t="s">
        <v>146</v>
      </c>
      <c r="BE883" s="143">
        <f>IF(N883="základní",J883,0)</f>
        <v>0</v>
      </c>
      <c r="BF883" s="143">
        <f>IF(N883="snížená",J883,0)</f>
        <v>0</v>
      </c>
      <c r="BG883" s="143">
        <f>IF(N883="zákl. přenesená",J883,0)</f>
        <v>0</v>
      </c>
      <c r="BH883" s="143">
        <f>IF(N883="sníž. přenesená",J883,0)</f>
        <v>0</v>
      </c>
      <c r="BI883" s="143">
        <f>IF(N883="nulová",J883,0)</f>
        <v>0</v>
      </c>
      <c r="BJ883" s="18" t="s">
        <v>84</v>
      </c>
      <c r="BK883" s="143">
        <f>ROUND(I883*H883,2)</f>
        <v>0</v>
      </c>
      <c r="BL883" s="18" t="s">
        <v>153</v>
      </c>
      <c r="BM883" s="142" t="s">
        <v>917</v>
      </c>
    </row>
    <row r="884" spans="2:47" s="1" customFormat="1" ht="28.8">
      <c r="B884" s="34"/>
      <c r="D884" s="144" t="s">
        <v>155</v>
      </c>
      <c r="F884" s="145" t="s">
        <v>918</v>
      </c>
      <c r="I884" s="146"/>
      <c r="L884" s="34"/>
      <c r="M884" s="147"/>
      <c r="T884" s="55"/>
      <c r="AT884" s="18" t="s">
        <v>155</v>
      </c>
      <c r="AU884" s="18" t="s">
        <v>86</v>
      </c>
    </row>
    <row r="885" spans="2:47" s="1" customFormat="1" ht="12">
      <c r="B885" s="34"/>
      <c r="D885" s="148" t="s">
        <v>157</v>
      </c>
      <c r="F885" s="149" t="s">
        <v>919</v>
      </c>
      <c r="I885" s="146"/>
      <c r="L885" s="34"/>
      <c r="M885" s="147"/>
      <c r="T885" s="55"/>
      <c r="AT885" s="18" t="s">
        <v>157</v>
      </c>
      <c r="AU885" s="18" t="s">
        <v>86</v>
      </c>
    </row>
    <row r="886" spans="2:51" s="13" customFormat="1" ht="12">
      <c r="B886" s="157"/>
      <c r="D886" s="144" t="s">
        <v>171</v>
      </c>
      <c r="E886" s="158" t="s">
        <v>3</v>
      </c>
      <c r="F886" s="159" t="s">
        <v>356</v>
      </c>
      <c r="H886" s="158" t="s">
        <v>3</v>
      </c>
      <c r="I886" s="160"/>
      <c r="L886" s="157"/>
      <c r="M886" s="161"/>
      <c r="T886" s="162"/>
      <c r="AT886" s="158" t="s">
        <v>171</v>
      </c>
      <c r="AU886" s="158" t="s">
        <v>86</v>
      </c>
      <c r="AV886" s="13" t="s">
        <v>84</v>
      </c>
      <c r="AW886" s="13" t="s">
        <v>37</v>
      </c>
      <c r="AX886" s="13" t="s">
        <v>76</v>
      </c>
      <c r="AY886" s="158" t="s">
        <v>146</v>
      </c>
    </row>
    <row r="887" spans="2:51" s="12" customFormat="1" ht="20.4">
      <c r="B887" s="150"/>
      <c r="D887" s="144" t="s">
        <v>171</v>
      </c>
      <c r="E887" s="151" t="s">
        <v>3</v>
      </c>
      <c r="F887" s="152" t="s">
        <v>458</v>
      </c>
      <c r="H887" s="153">
        <v>55.094</v>
      </c>
      <c r="I887" s="154"/>
      <c r="L887" s="150"/>
      <c r="M887" s="155"/>
      <c r="T887" s="156"/>
      <c r="AT887" s="151" t="s">
        <v>171</v>
      </c>
      <c r="AU887" s="151" t="s">
        <v>86</v>
      </c>
      <c r="AV887" s="12" t="s">
        <v>86</v>
      </c>
      <c r="AW887" s="12" t="s">
        <v>37</v>
      </c>
      <c r="AX887" s="12" t="s">
        <v>76</v>
      </c>
      <c r="AY887" s="151" t="s">
        <v>146</v>
      </c>
    </row>
    <row r="888" spans="2:51" s="12" customFormat="1" ht="12">
      <c r="B888" s="150"/>
      <c r="D888" s="144" t="s">
        <v>171</v>
      </c>
      <c r="E888" s="151" t="s">
        <v>3</v>
      </c>
      <c r="F888" s="152" t="s">
        <v>459</v>
      </c>
      <c r="H888" s="153">
        <v>1.275</v>
      </c>
      <c r="I888" s="154"/>
      <c r="L888" s="150"/>
      <c r="M888" s="155"/>
      <c r="T888" s="156"/>
      <c r="AT888" s="151" t="s">
        <v>171</v>
      </c>
      <c r="AU888" s="151" t="s">
        <v>86</v>
      </c>
      <c r="AV888" s="12" t="s">
        <v>86</v>
      </c>
      <c r="AW888" s="12" t="s">
        <v>37</v>
      </c>
      <c r="AX888" s="12" t="s">
        <v>76</v>
      </c>
      <c r="AY888" s="151" t="s">
        <v>146</v>
      </c>
    </row>
    <row r="889" spans="2:51" s="12" customFormat="1" ht="12">
      <c r="B889" s="150"/>
      <c r="D889" s="144" t="s">
        <v>171</v>
      </c>
      <c r="E889" s="151" t="s">
        <v>3</v>
      </c>
      <c r="F889" s="152" t="s">
        <v>460</v>
      </c>
      <c r="H889" s="153">
        <v>4.63</v>
      </c>
      <c r="I889" s="154"/>
      <c r="L889" s="150"/>
      <c r="M889" s="155"/>
      <c r="T889" s="156"/>
      <c r="AT889" s="151" t="s">
        <v>171</v>
      </c>
      <c r="AU889" s="151" t="s">
        <v>86</v>
      </c>
      <c r="AV889" s="12" t="s">
        <v>86</v>
      </c>
      <c r="AW889" s="12" t="s">
        <v>37</v>
      </c>
      <c r="AX889" s="12" t="s">
        <v>76</v>
      </c>
      <c r="AY889" s="151" t="s">
        <v>146</v>
      </c>
    </row>
    <row r="890" spans="2:51" s="12" customFormat="1" ht="12">
      <c r="B890" s="150"/>
      <c r="D890" s="144" t="s">
        <v>171</v>
      </c>
      <c r="E890" s="151" t="s">
        <v>3</v>
      </c>
      <c r="F890" s="152" t="s">
        <v>461</v>
      </c>
      <c r="H890" s="153">
        <v>15.184</v>
      </c>
      <c r="I890" s="154"/>
      <c r="L890" s="150"/>
      <c r="M890" s="155"/>
      <c r="T890" s="156"/>
      <c r="AT890" s="151" t="s">
        <v>171</v>
      </c>
      <c r="AU890" s="151" t="s">
        <v>86</v>
      </c>
      <c r="AV890" s="12" t="s">
        <v>86</v>
      </c>
      <c r="AW890" s="12" t="s">
        <v>37</v>
      </c>
      <c r="AX890" s="12" t="s">
        <v>76</v>
      </c>
      <c r="AY890" s="151" t="s">
        <v>146</v>
      </c>
    </row>
    <row r="891" spans="2:51" s="12" customFormat="1" ht="12">
      <c r="B891" s="150"/>
      <c r="D891" s="144" t="s">
        <v>171</v>
      </c>
      <c r="E891" s="151" t="s">
        <v>3</v>
      </c>
      <c r="F891" s="152" t="s">
        <v>462</v>
      </c>
      <c r="H891" s="153">
        <v>-1.045</v>
      </c>
      <c r="I891" s="154"/>
      <c r="L891" s="150"/>
      <c r="M891" s="155"/>
      <c r="T891" s="156"/>
      <c r="AT891" s="151" t="s">
        <v>171</v>
      </c>
      <c r="AU891" s="151" t="s">
        <v>86</v>
      </c>
      <c r="AV891" s="12" t="s">
        <v>86</v>
      </c>
      <c r="AW891" s="12" t="s">
        <v>37</v>
      </c>
      <c r="AX891" s="12" t="s">
        <v>76</v>
      </c>
      <c r="AY891" s="151" t="s">
        <v>146</v>
      </c>
    </row>
    <row r="892" spans="2:51" s="12" customFormat="1" ht="20.4">
      <c r="B892" s="150"/>
      <c r="D892" s="144" t="s">
        <v>171</v>
      </c>
      <c r="E892" s="151" t="s">
        <v>3</v>
      </c>
      <c r="F892" s="152" t="s">
        <v>463</v>
      </c>
      <c r="H892" s="153">
        <v>274.154</v>
      </c>
      <c r="I892" s="154"/>
      <c r="L892" s="150"/>
      <c r="M892" s="155"/>
      <c r="T892" s="156"/>
      <c r="AT892" s="151" t="s">
        <v>171</v>
      </c>
      <c r="AU892" s="151" t="s">
        <v>86</v>
      </c>
      <c r="AV892" s="12" t="s">
        <v>86</v>
      </c>
      <c r="AW892" s="12" t="s">
        <v>37</v>
      </c>
      <c r="AX892" s="12" t="s">
        <v>76</v>
      </c>
      <c r="AY892" s="151" t="s">
        <v>146</v>
      </c>
    </row>
    <row r="893" spans="2:51" s="12" customFormat="1" ht="30.6">
      <c r="B893" s="150"/>
      <c r="D893" s="144" t="s">
        <v>171</v>
      </c>
      <c r="E893" s="151" t="s">
        <v>3</v>
      </c>
      <c r="F893" s="152" t="s">
        <v>464</v>
      </c>
      <c r="H893" s="153">
        <v>-52.464</v>
      </c>
      <c r="I893" s="154"/>
      <c r="L893" s="150"/>
      <c r="M893" s="155"/>
      <c r="T893" s="156"/>
      <c r="AT893" s="151" t="s">
        <v>171</v>
      </c>
      <c r="AU893" s="151" t="s">
        <v>86</v>
      </c>
      <c r="AV893" s="12" t="s">
        <v>86</v>
      </c>
      <c r="AW893" s="12" t="s">
        <v>37</v>
      </c>
      <c r="AX893" s="12" t="s">
        <v>76</v>
      </c>
      <c r="AY893" s="151" t="s">
        <v>146</v>
      </c>
    </row>
    <row r="894" spans="2:51" s="12" customFormat="1" ht="12">
      <c r="B894" s="150"/>
      <c r="D894" s="144" t="s">
        <v>171</v>
      </c>
      <c r="E894" s="151" t="s">
        <v>3</v>
      </c>
      <c r="F894" s="152" t="s">
        <v>465</v>
      </c>
      <c r="H894" s="153">
        <v>10.362</v>
      </c>
      <c r="I894" s="154"/>
      <c r="L894" s="150"/>
      <c r="M894" s="155"/>
      <c r="T894" s="156"/>
      <c r="AT894" s="151" t="s">
        <v>171</v>
      </c>
      <c r="AU894" s="151" t="s">
        <v>86</v>
      </c>
      <c r="AV894" s="12" t="s">
        <v>86</v>
      </c>
      <c r="AW894" s="12" t="s">
        <v>37</v>
      </c>
      <c r="AX894" s="12" t="s">
        <v>76</v>
      </c>
      <c r="AY894" s="151" t="s">
        <v>146</v>
      </c>
    </row>
    <row r="895" spans="2:51" s="12" customFormat="1" ht="12">
      <c r="B895" s="150"/>
      <c r="D895" s="144" t="s">
        <v>171</v>
      </c>
      <c r="E895" s="151" t="s">
        <v>3</v>
      </c>
      <c r="F895" s="152" t="s">
        <v>466</v>
      </c>
      <c r="H895" s="153">
        <v>1.86</v>
      </c>
      <c r="I895" s="154"/>
      <c r="L895" s="150"/>
      <c r="M895" s="155"/>
      <c r="T895" s="156"/>
      <c r="AT895" s="151" t="s">
        <v>171</v>
      </c>
      <c r="AU895" s="151" t="s">
        <v>86</v>
      </c>
      <c r="AV895" s="12" t="s">
        <v>86</v>
      </c>
      <c r="AW895" s="12" t="s">
        <v>37</v>
      </c>
      <c r="AX895" s="12" t="s">
        <v>76</v>
      </c>
      <c r="AY895" s="151" t="s">
        <v>146</v>
      </c>
    </row>
    <row r="896" spans="2:51" s="12" customFormat="1" ht="30.6">
      <c r="B896" s="150"/>
      <c r="D896" s="144" t="s">
        <v>171</v>
      </c>
      <c r="E896" s="151" t="s">
        <v>3</v>
      </c>
      <c r="F896" s="152" t="s">
        <v>467</v>
      </c>
      <c r="H896" s="153">
        <v>-19.798</v>
      </c>
      <c r="I896" s="154"/>
      <c r="L896" s="150"/>
      <c r="M896" s="155"/>
      <c r="T896" s="156"/>
      <c r="AT896" s="151" t="s">
        <v>171</v>
      </c>
      <c r="AU896" s="151" t="s">
        <v>86</v>
      </c>
      <c r="AV896" s="12" t="s">
        <v>86</v>
      </c>
      <c r="AW896" s="12" t="s">
        <v>37</v>
      </c>
      <c r="AX896" s="12" t="s">
        <v>76</v>
      </c>
      <c r="AY896" s="151" t="s">
        <v>146</v>
      </c>
    </row>
    <row r="897" spans="2:51" s="15" customFormat="1" ht="12">
      <c r="B897" s="181"/>
      <c r="D897" s="144" t="s">
        <v>171</v>
      </c>
      <c r="E897" s="182" t="s">
        <v>3</v>
      </c>
      <c r="F897" s="183" t="s">
        <v>271</v>
      </c>
      <c r="H897" s="184">
        <v>289.252</v>
      </c>
      <c r="I897" s="185"/>
      <c r="L897" s="181"/>
      <c r="M897" s="186"/>
      <c r="T897" s="187"/>
      <c r="AT897" s="182" t="s">
        <v>171</v>
      </c>
      <c r="AU897" s="182" t="s">
        <v>86</v>
      </c>
      <c r="AV897" s="15" t="s">
        <v>164</v>
      </c>
      <c r="AW897" s="15" t="s">
        <v>37</v>
      </c>
      <c r="AX897" s="15" t="s">
        <v>76</v>
      </c>
      <c r="AY897" s="182" t="s">
        <v>146</v>
      </c>
    </row>
    <row r="898" spans="2:51" s="13" customFormat="1" ht="12">
      <c r="B898" s="157"/>
      <c r="D898" s="144" t="s">
        <v>171</v>
      </c>
      <c r="E898" s="158" t="s">
        <v>3</v>
      </c>
      <c r="F898" s="159" t="s">
        <v>358</v>
      </c>
      <c r="H898" s="158" t="s">
        <v>3</v>
      </c>
      <c r="I898" s="160"/>
      <c r="L898" s="157"/>
      <c r="M898" s="161"/>
      <c r="T898" s="162"/>
      <c r="AT898" s="158" t="s">
        <v>171</v>
      </c>
      <c r="AU898" s="158" t="s">
        <v>86</v>
      </c>
      <c r="AV898" s="13" t="s">
        <v>84</v>
      </c>
      <c r="AW898" s="13" t="s">
        <v>37</v>
      </c>
      <c r="AX898" s="13" t="s">
        <v>76</v>
      </c>
      <c r="AY898" s="158" t="s">
        <v>146</v>
      </c>
    </row>
    <row r="899" spans="2:51" s="12" customFormat="1" ht="20.4">
      <c r="B899" s="150"/>
      <c r="D899" s="144" t="s">
        <v>171</v>
      </c>
      <c r="E899" s="151" t="s">
        <v>3</v>
      </c>
      <c r="F899" s="152" t="s">
        <v>468</v>
      </c>
      <c r="H899" s="153">
        <v>48.803</v>
      </c>
      <c r="I899" s="154"/>
      <c r="L899" s="150"/>
      <c r="M899" s="155"/>
      <c r="T899" s="156"/>
      <c r="AT899" s="151" t="s">
        <v>171</v>
      </c>
      <c r="AU899" s="151" t="s">
        <v>86</v>
      </c>
      <c r="AV899" s="12" t="s">
        <v>86</v>
      </c>
      <c r="AW899" s="12" t="s">
        <v>37</v>
      </c>
      <c r="AX899" s="12" t="s">
        <v>76</v>
      </c>
      <c r="AY899" s="151" t="s">
        <v>146</v>
      </c>
    </row>
    <row r="900" spans="2:51" s="12" customFormat="1" ht="30.6">
      <c r="B900" s="150"/>
      <c r="D900" s="144" t="s">
        <v>171</v>
      </c>
      <c r="E900" s="151" t="s">
        <v>3</v>
      </c>
      <c r="F900" s="152" t="s">
        <v>469</v>
      </c>
      <c r="H900" s="153">
        <v>65.157</v>
      </c>
      <c r="I900" s="154"/>
      <c r="L900" s="150"/>
      <c r="M900" s="155"/>
      <c r="T900" s="156"/>
      <c r="AT900" s="151" t="s">
        <v>171</v>
      </c>
      <c r="AU900" s="151" t="s">
        <v>86</v>
      </c>
      <c r="AV900" s="12" t="s">
        <v>86</v>
      </c>
      <c r="AW900" s="12" t="s">
        <v>37</v>
      </c>
      <c r="AX900" s="12" t="s">
        <v>76</v>
      </c>
      <c r="AY900" s="151" t="s">
        <v>146</v>
      </c>
    </row>
    <row r="901" spans="2:51" s="12" customFormat="1" ht="12">
      <c r="B901" s="150"/>
      <c r="D901" s="144" t="s">
        <v>171</v>
      </c>
      <c r="E901" s="151" t="s">
        <v>3</v>
      </c>
      <c r="F901" s="152" t="s">
        <v>470</v>
      </c>
      <c r="H901" s="153">
        <v>1.275</v>
      </c>
      <c r="I901" s="154"/>
      <c r="L901" s="150"/>
      <c r="M901" s="155"/>
      <c r="T901" s="156"/>
      <c r="AT901" s="151" t="s">
        <v>171</v>
      </c>
      <c r="AU901" s="151" t="s">
        <v>86</v>
      </c>
      <c r="AV901" s="12" t="s">
        <v>86</v>
      </c>
      <c r="AW901" s="12" t="s">
        <v>37</v>
      </c>
      <c r="AX901" s="12" t="s">
        <v>76</v>
      </c>
      <c r="AY901" s="151" t="s">
        <v>146</v>
      </c>
    </row>
    <row r="902" spans="2:51" s="12" customFormat="1" ht="12">
      <c r="B902" s="150"/>
      <c r="D902" s="144" t="s">
        <v>171</v>
      </c>
      <c r="E902" s="151" t="s">
        <v>3</v>
      </c>
      <c r="F902" s="152" t="s">
        <v>471</v>
      </c>
      <c r="H902" s="153">
        <v>9.45</v>
      </c>
      <c r="I902" s="154"/>
      <c r="L902" s="150"/>
      <c r="M902" s="155"/>
      <c r="T902" s="156"/>
      <c r="AT902" s="151" t="s">
        <v>171</v>
      </c>
      <c r="AU902" s="151" t="s">
        <v>86</v>
      </c>
      <c r="AV902" s="12" t="s">
        <v>86</v>
      </c>
      <c r="AW902" s="12" t="s">
        <v>37</v>
      </c>
      <c r="AX902" s="12" t="s">
        <v>76</v>
      </c>
      <c r="AY902" s="151" t="s">
        <v>146</v>
      </c>
    </row>
    <row r="903" spans="2:51" s="12" customFormat="1" ht="12">
      <c r="B903" s="150"/>
      <c r="D903" s="144" t="s">
        <v>171</v>
      </c>
      <c r="E903" s="151" t="s">
        <v>3</v>
      </c>
      <c r="F903" s="152" t="s">
        <v>472</v>
      </c>
      <c r="H903" s="153">
        <v>17.121</v>
      </c>
      <c r="I903" s="154"/>
      <c r="L903" s="150"/>
      <c r="M903" s="155"/>
      <c r="T903" s="156"/>
      <c r="AT903" s="151" t="s">
        <v>171</v>
      </c>
      <c r="AU903" s="151" t="s">
        <v>86</v>
      </c>
      <c r="AV903" s="12" t="s">
        <v>86</v>
      </c>
      <c r="AW903" s="12" t="s">
        <v>37</v>
      </c>
      <c r="AX903" s="12" t="s">
        <v>76</v>
      </c>
      <c r="AY903" s="151" t="s">
        <v>146</v>
      </c>
    </row>
    <row r="904" spans="2:51" s="12" customFormat="1" ht="20.4">
      <c r="B904" s="150"/>
      <c r="D904" s="144" t="s">
        <v>171</v>
      </c>
      <c r="E904" s="151" t="s">
        <v>3</v>
      </c>
      <c r="F904" s="152" t="s">
        <v>473</v>
      </c>
      <c r="H904" s="153">
        <v>31.094</v>
      </c>
      <c r="I904" s="154"/>
      <c r="L904" s="150"/>
      <c r="M904" s="155"/>
      <c r="T904" s="156"/>
      <c r="AT904" s="151" t="s">
        <v>171</v>
      </c>
      <c r="AU904" s="151" t="s">
        <v>86</v>
      </c>
      <c r="AV904" s="12" t="s">
        <v>86</v>
      </c>
      <c r="AW904" s="12" t="s">
        <v>37</v>
      </c>
      <c r="AX904" s="12" t="s">
        <v>76</v>
      </c>
      <c r="AY904" s="151" t="s">
        <v>146</v>
      </c>
    </row>
    <row r="905" spans="2:51" s="12" customFormat="1" ht="30.6">
      <c r="B905" s="150"/>
      <c r="D905" s="144" t="s">
        <v>171</v>
      </c>
      <c r="E905" s="151" t="s">
        <v>3</v>
      </c>
      <c r="F905" s="152" t="s">
        <v>474</v>
      </c>
      <c r="H905" s="153">
        <v>23.291</v>
      </c>
      <c r="I905" s="154"/>
      <c r="L905" s="150"/>
      <c r="M905" s="155"/>
      <c r="T905" s="156"/>
      <c r="AT905" s="151" t="s">
        <v>171</v>
      </c>
      <c r="AU905" s="151" t="s">
        <v>86</v>
      </c>
      <c r="AV905" s="12" t="s">
        <v>86</v>
      </c>
      <c r="AW905" s="12" t="s">
        <v>37</v>
      </c>
      <c r="AX905" s="12" t="s">
        <v>76</v>
      </c>
      <c r="AY905" s="151" t="s">
        <v>146</v>
      </c>
    </row>
    <row r="906" spans="2:51" s="12" customFormat="1" ht="12">
      <c r="B906" s="150"/>
      <c r="D906" s="144" t="s">
        <v>171</v>
      </c>
      <c r="E906" s="151" t="s">
        <v>3</v>
      </c>
      <c r="F906" s="152" t="s">
        <v>475</v>
      </c>
      <c r="H906" s="153">
        <v>5.382</v>
      </c>
      <c r="I906" s="154"/>
      <c r="L906" s="150"/>
      <c r="M906" s="155"/>
      <c r="T906" s="156"/>
      <c r="AT906" s="151" t="s">
        <v>171</v>
      </c>
      <c r="AU906" s="151" t="s">
        <v>86</v>
      </c>
      <c r="AV906" s="12" t="s">
        <v>86</v>
      </c>
      <c r="AW906" s="12" t="s">
        <v>37</v>
      </c>
      <c r="AX906" s="12" t="s">
        <v>76</v>
      </c>
      <c r="AY906" s="151" t="s">
        <v>146</v>
      </c>
    </row>
    <row r="907" spans="2:51" s="12" customFormat="1" ht="12">
      <c r="B907" s="150"/>
      <c r="D907" s="144" t="s">
        <v>171</v>
      </c>
      <c r="E907" s="151" t="s">
        <v>3</v>
      </c>
      <c r="F907" s="152" t="s">
        <v>476</v>
      </c>
      <c r="H907" s="153">
        <v>8.342</v>
      </c>
      <c r="I907" s="154"/>
      <c r="L907" s="150"/>
      <c r="M907" s="155"/>
      <c r="T907" s="156"/>
      <c r="AT907" s="151" t="s">
        <v>171</v>
      </c>
      <c r="AU907" s="151" t="s">
        <v>86</v>
      </c>
      <c r="AV907" s="12" t="s">
        <v>86</v>
      </c>
      <c r="AW907" s="12" t="s">
        <v>37</v>
      </c>
      <c r="AX907" s="12" t="s">
        <v>76</v>
      </c>
      <c r="AY907" s="151" t="s">
        <v>146</v>
      </c>
    </row>
    <row r="908" spans="2:51" s="12" customFormat="1" ht="20.4">
      <c r="B908" s="150"/>
      <c r="D908" s="144" t="s">
        <v>171</v>
      </c>
      <c r="E908" s="151" t="s">
        <v>3</v>
      </c>
      <c r="F908" s="152" t="s">
        <v>477</v>
      </c>
      <c r="H908" s="153">
        <v>20.881</v>
      </c>
      <c r="I908" s="154"/>
      <c r="L908" s="150"/>
      <c r="M908" s="155"/>
      <c r="T908" s="156"/>
      <c r="AT908" s="151" t="s">
        <v>171</v>
      </c>
      <c r="AU908" s="151" t="s">
        <v>86</v>
      </c>
      <c r="AV908" s="12" t="s">
        <v>86</v>
      </c>
      <c r="AW908" s="12" t="s">
        <v>37</v>
      </c>
      <c r="AX908" s="12" t="s">
        <v>76</v>
      </c>
      <c r="AY908" s="151" t="s">
        <v>146</v>
      </c>
    </row>
    <row r="909" spans="2:51" s="12" customFormat="1" ht="20.4">
      <c r="B909" s="150"/>
      <c r="D909" s="144" t="s">
        <v>171</v>
      </c>
      <c r="E909" s="151" t="s">
        <v>3</v>
      </c>
      <c r="F909" s="152" t="s">
        <v>478</v>
      </c>
      <c r="H909" s="153">
        <v>34.328</v>
      </c>
      <c r="I909" s="154"/>
      <c r="L909" s="150"/>
      <c r="M909" s="155"/>
      <c r="T909" s="156"/>
      <c r="AT909" s="151" t="s">
        <v>171</v>
      </c>
      <c r="AU909" s="151" t="s">
        <v>86</v>
      </c>
      <c r="AV909" s="12" t="s">
        <v>86</v>
      </c>
      <c r="AW909" s="12" t="s">
        <v>37</v>
      </c>
      <c r="AX909" s="12" t="s">
        <v>76</v>
      </c>
      <c r="AY909" s="151" t="s">
        <v>146</v>
      </c>
    </row>
    <row r="910" spans="2:51" s="12" customFormat="1" ht="20.4">
      <c r="B910" s="150"/>
      <c r="D910" s="144" t="s">
        <v>171</v>
      </c>
      <c r="E910" s="151" t="s">
        <v>3</v>
      </c>
      <c r="F910" s="152" t="s">
        <v>479</v>
      </c>
      <c r="H910" s="153">
        <v>39.991</v>
      </c>
      <c r="I910" s="154"/>
      <c r="L910" s="150"/>
      <c r="M910" s="155"/>
      <c r="T910" s="156"/>
      <c r="AT910" s="151" t="s">
        <v>171</v>
      </c>
      <c r="AU910" s="151" t="s">
        <v>86</v>
      </c>
      <c r="AV910" s="12" t="s">
        <v>86</v>
      </c>
      <c r="AW910" s="12" t="s">
        <v>37</v>
      </c>
      <c r="AX910" s="12" t="s">
        <v>76</v>
      </c>
      <c r="AY910" s="151" t="s">
        <v>146</v>
      </c>
    </row>
    <row r="911" spans="2:51" s="12" customFormat="1" ht="12">
      <c r="B911" s="150"/>
      <c r="D911" s="144" t="s">
        <v>171</v>
      </c>
      <c r="E911" s="151" t="s">
        <v>3</v>
      </c>
      <c r="F911" s="152" t="s">
        <v>480</v>
      </c>
      <c r="H911" s="153">
        <v>25.164</v>
      </c>
      <c r="I911" s="154"/>
      <c r="L911" s="150"/>
      <c r="M911" s="155"/>
      <c r="T911" s="156"/>
      <c r="AT911" s="151" t="s">
        <v>171</v>
      </c>
      <c r="AU911" s="151" t="s">
        <v>86</v>
      </c>
      <c r="AV911" s="12" t="s">
        <v>86</v>
      </c>
      <c r="AW911" s="12" t="s">
        <v>37</v>
      </c>
      <c r="AX911" s="12" t="s">
        <v>76</v>
      </c>
      <c r="AY911" s="151" t="s">
        <v>146</v>
      </c>
    </row>
    <row r="912" spans="2:51" s="12" customFormat="1" ht="20.4">
      <c r="B912" s="150"/>
      <c r="D912" s="144" t="s">
        <v>171</v>
      </c>
      <c r="E912" s="151" t="s">
        <v>3</v>
      </c>
      <c r="F912" s="152" t="s">
        <v>481</v>
      </c>
      <c r="H912" s="153">
        <v>104.61</v>
      </c>
      <c r="I912" s="154"/>
      <c r="L912" s="150"/>
      <c r="M912" s="155"/>
      <c r="T912" s="156"/>
      <c r="AT912" s="151" t="s">
        <v>171</v>
      </c>
      <c r="AU912" s="151" t="s">
        <v>86</v>
      </c>
      <c r="AV912" s="12" t="s">
        <v>86</v>
      </c>
      <c r="AW912" s="12" t="s">
        <v>37</v>
      </c>
      <c r="AX912" s="12" t="s">
        <v>76</v>
      </c>
      <c r="AY912" s="151" t="s">
        <v>146</v>
      </c>
    </row>
    <row r="913" spans="2:51" s="12" customFormat="1" ht="30.6">
      <c r="B913" s="150"/>
      <c r="D913" s="144" t="s">
        <v>171</v>
      </c>
      <c r="E913" s="151" t="s">
        <v>3</v>
      </c>
      <c r="F913" s="152" t="s">
        <v>482</v>
      </c>
      <c r="H913" s="153">
        <v>-21.795</v>
      </c>
      <c r="I913" s="154"/>
      <c r="L913" s="150"/>
      <c r="M913" s="155"/>
      <c r="T913" s="156"/>
      <c r="AT913" s="151" t="s">
        <v>171</v>
      </c>
      <c r="AU913" s="151" t="s">
        <v>86</v>
      </c>
      <c r="AV913" s="12" t="s">
        <v>86</v>
      </c>
      <c r="AW913" s="12" t="s">
        <v>37</v>
      </c>
      <c r="AX913" s="12" t="s">
        <v>76</v>
      </c>
      <c r="AY913" s="151" t="s">
        <v>146</v>
      </c>
    </row>
    <row r="914" spans="2:51" s="12" customFormat="1" ht="12">
      <c r="B914" s="150"/>
      <c r="D914" s="144" t="s">
        <v>171</v>
      </c>
      <c r="E914" s="151" t="s">
        <v>3</v>
      </c>
      <c r="F914" s="152" t="s">
        <v>483</v>
      </c>
      <c r="H914" s="153">
        <v>0.606</v>
      </c>
      <c r="I914" s="154"/>
      <c r="L914" s="150"/>
      <c r="M914" s="155"/>
      <c r="T914" s="156"/>
      <c r="AT914" s="151" t="s">
        <v>171</v>
      </c>
      <c r="AU914" s="151" t="s">
        <v>86</v>
      </c>
      <c r="AV914" s="12" t="s">
        <v>86</v>
      </c>
      <c r="AW914" s="12" t="s">
        <v>37</v>
      </c>
      <c r="AX914" s="12" t="s">
        <v>76</v>
      </c>
      <c r="AY914" s="151" t="s">
        <v>146</v>
      </c>
    </row>
    <row r="915" spans="2:51" s="12" customFormat="1" ht="12">
      <c r="B915" s="150"/>
      <c r="D915" s="144" t="s">
        <v>171</v>
      </c>
      <c r="E915" s="151" t="s">
        <v>3</v>
      </c>
      <c r="F915" s="152" t="s">
        <v>484</v>
      </c>
      <c r="H915" s="153">
        <v>5.702</v>
      </c>
      <c r="I915" s="154"/>
      <c r="L915" s="150"/>
      <c r="M915" s="155"/>
      <c r="T915" s="156"/>
      <c r="AT915" s="151" t="s">
        <v>171</v>
      </c>
      <c r="AU915" s="151" t="s">
        <v>86</v>
      </c>
      <c r="AV915" s="12" t="s">
        <v>86</v>
      </c>
      <c r="AW915" s="12" t="s">
        <v>37</v>
      </c>
      <c r="AX915" s="12" t="s">
        <v>76</v>
      </c>
      <c r="AY915" s="151" t="s">
        <v>146</v>
      </c>
    </row>
    <row r="916" spans="2:51" s="15" customFormat="1" ht="12">
      <c r="B916" s="181"/>
      <c r="D916" s="144" t="s">
        <v>171</v>
      </c>
      <c r="E916" s="182" t="s">
        <v>3</v>
      </c>
      <c r="F916" s="183" t="s">
        <v>271</v>
      </c>
      <c r="H916" s="184">
        <v>419.402</v>
      </c>
      <c r="I916" s="185"/>
      <c r="L916" s="181"/>
      <c r="M916" s="186"/>
      <c r="T916" s="187"/>
      <c r="AT916" s="182" t="s">
        <v>171</v>
      </c>
      <c r="AU916" s="182" t="s">
        <v>86</v>
      </c>
      <c r="AV916" s="15" t="s">
        <v>164</v>
      </c>
      <c r="AW916" s="15" t="s">
        <v>37</v>
      </c>
      <c r="AX916" s="15" t="s">
        <v>76</v>
      </c>
      <c r="AY916" s="182" t="s">
        <v>146</v>
      </c>
    </row>
    <row r="917" spans="2:51" s="14" customFormat="1" ht="12">
      <c r="B917" s="163"/>
      <c r="D917" s="144" t="s">
        <v>171</v>
      </c>
      <c r="E917" s="164" t="s">
        <v>3</v>
      </c>
      <c r="F917" s="165" t="s">
        <v>180</v>
      </c>
      <c r="H917" s="166">
        <v>708.654</v>
      </c>
      <c r="I917" s="167"/>
      <c r="L917" s="163"/>
      <c r="M917" s="168"/>
      <c r="T917" s="169"/>
      <c r="AT917" s="164" t="s">
        <v>171</v>
      </c>
      <c r="AU917" s="164" t="s">
        <v>86</v>
      </c>
      <c r="AV917" s="14" t="s">
        <v>153</v>
      </c>
      <c r="AW917" s="14" t="s">
        <v>37</v>
      </c>
      <c r="AX917" s="14" t="s">
        <v>84</v>
      </c>
      <c r="AY917" s="164" t="s">
        <v>146</v>
      </c>
    </row>
    <row r="918" spans="2:65" s="1" customFormat="1" ht="16.5" customHeight="1">
      <c r="B918" s="129"/>
      <c r="C918" s="279" t="s">
        <v>920</v>
      </c>
      <c r="D918" s="279" t="s">
        <v>148</v>
      </c>
      <c r="E918" s="280" t="s">
        <v>921</v>
      </c>
      <c r="F918" s="281" t="s">
        <v>922</v>
      </c>
      <c r="G918" s="282" t="s">
        <v>736</v>
      </c>
      <c r="H918" s="283">
        <v>1</v>
      </c>
      <c r="I918" s="284"/>
      <c r="J918" s="284">
        <f>ROUND(I918*H918,2)</f>
        <v>0</v>
      </c>
      <c r="K918" s="281" t="s">
        <v>3</v>
      </c>
      <c r="L918" s="34"/>
      <c r="M918" s="138" t="s">
        <v>3</v>
      </c>
      <c r="N918" s="139" t="s">
        <v>47</v>
      </c>
      <c r="P918" s="140">
        <f>O918*H918</f>
        <v>0</v>
      </c>
      <c r="Q918" s="140">
        <v>0</v>
      </c>
      <c r="R918" s="140">
        <f>Q918*H918</f>
        <v>0</v>
      </c>
      <c r="S918" s="140">
        <v>0</v>
      </c>
      <c r="T918" s="141">
        <f>S918*H918</f>
        <v>0</v>
      </c>
      <c r="AR918" s="142" t="s">
        <v>153</v>
      </c>
      <c r="AT918" s="142" t="s">
        <v>148</v>
      </c>
      <c r="AU918" s="142" t="s">
        <v>86</v>
      </c>
      <c r="AY918" s="18" t="s">
        <v>146</v>
      </c>
      <c r="BE918" s="143">
        <f>IF(N918="základní",J918,0)</f>
        <v>0</v>
      </c>
      <c r="BF918" s="143">
        <f>IF(N918="snížená",J918,0)</f>
        <v>0</v>
      </c>
      <c r="BG918" s="143">
        <f>IF(N918="zákl. přenesená",J918,0)</f>
        <v>0</v>
      </c>
      <c r="BH918" s="143">
        <f>IF(N918="sníž. přenesená",J918,0)</f>
        <v>0</v>
      </c>
      <c r="BI918" s="143">
        <f>IF(N918="nulová",J918,0)</f>
        <v>0</v>
      </c>
      <c r="BJ918" s="18" t="s">
        <v>84</v>
      </c>
      <c r="BK918" s="143">
        <f>ROUND(I918*H918,2)</f>
        <v>0</v>
      </c>
      <c r="BL918" s="18" t="s">
        <v>153</v>
      </c>
      <c r="BM918" s="142" t="s">
        <v>923</v>
      </c>
    </row>
    <row r="919" spans="2:47" s="1" customFormat="1" ht="12">
      <c r="B919" s="34"/>
      <c r="D919" s="144" t="s">
        <v>155</v>
      </c>
      <c r="F919" s="145" t="s">
        <v>922</v>
      </c>
      <c r="I919" s="146"/>
      <c r="L919" s="34"/>
      <c r="M919" s="147"/>
      <c r="T919" s="55"/>
      <c r="AT919" s="18" t="s">
        <v>155</v>
      </c>
      <c r="AU919" s="18" t="s">
        <v>86</v>
      </c>
    </row>
    <row r="920" spans="2:65" s="1" customFormat="1" ht="16.5" customHeight="1">
      <c r="B920" s="129"/>
      <c r="C920" s="279" t="s">
        <v>924</v>
      </c>
      <c r="D920" s="279" t="s">
        <v>148</v>
      </c>
      <c r="E920" s="280" t="s">
        <v>925</v>
      </c>
      <c r="F920" s="281" t="s">
        <v>922</v>
      </c>
      <c r="G920" s="282" t="s">
        <v>736</v>
      </c>
      <c r="H920" s="283">
        <v>1</v>
      </c>
      <c r="I920" s="284"/>
      <c r="J920" s="284">
        <f>ROUND(I920*H920,2)</f>
        <v>0</v>
      </c>
      <c r="K920" s="281" t="s">
        <v>3</v>
      </c>
      <c r="L920" s="34"/>
      <c r="M920" s="138" t="s">
        <v>3</v>
      </c>
      <c r="N920" s="139" t="s">
        <v>47</v>
      </c>
      <c r="P920" s="140">
        <f>O920*H920</f>
        <v>0</v>
      </c>
      <c r="Q920" s="140">
        <v>0</v>
      </c>
      <c r="R920" s="140">
        <f>Q920*H920</f>
        <v>0</v>
      </c>
      <c r="S920" s="140">
        <v>0</v>
      </c>
      <c r="T920" s="141">
        <f>S920*H920</f>
        <v>0</v>
      </c>
      <c r="AR920" s="142" t="s">
        <v>153</v>
      </c>
      <c r="AT920" s="142" t="s">
        <v>148</v>
      </c>
      <c r="AU920" s="142" t="s">
        <v>86</v>
      </c>
      <c r="AY920" s="18" t="s">
        <v>146</v>
      </c>
      <c r="BE920" s="143">
        <f>IF(N920="základní",J920,0)</f>
        <v>0</v>
      </c>
      <c r="BF920" s="143">
        <f>IF(N920="snížená",J920,0)</f>
        <v>0</v>
      </c>
      <c r="BG920" s="143">
        <f>IF(N920="zákl. přenesená",J920,0)</f>
        <v>0</v>
      </c>
      <c r="BH920" s="143">
        <f>IF(N920="sníž. přenesená",J920,0)</f>
        <v>0</v>
      </c>
      <c r="BI920" s="143">
        <f>IF(N920="nulová",J920,0)</f>
        <v>0</v>
      </c>
      <c r="BJ920" s="18" t="s">
        <v>84</v>
      </c>
      <c r="BK920" s="143">
        <f>ROUND(I920*H920,2)</f>
        <v>0</v>
      </c>
      <c r="BL920" s="18" t="s">
        <v>153</v>
      </c>
      <c r="BM920" s="142" t="s">
        <v>926</v>
      </c>
    </row>
    <row r="921" spans="2:47" s="1" customFormat="1" ht="12">
      <c r="B921" s="34"/>
      <c r="D921" s="144" t="s">
        <v>155</v>
      </c>
      <c r="F921" s="145" t="s">
        <v>922</v>
      </c>
      <c r="I921" s="146"/>
      <c r="L921" s="34"/>
      <c r="M921" s="147"/>
      <c r="T921" s="55"/>
      <c r="AT921" s="18" t="s">
        <v>155</v>
      </c>
      <c r="AU921" s="18" t="s">
        <v>86</v>
      </c>
    </row>
    <row r="922" spans="2:65" s="1" customFormat="1" ht="21.75" customHeight="1">
      <c r="B922" s="129"/>
      <c r="C922" s="279" t="s">
        <v>927</v>
      </c>
      <c r="D922" s="279" t="s">
        <v>148</v>
      </c>
      <c r="E922" s="280" t="s">
        <v>928</v>
      </c>
      <c r="F922" s="281" t="s">
        <v>929</v>
      </c>
      <c r="G922" s="282" t="s">
        <v>736</v>
      </c>
      <c r="H922" s="283">
        <v>1</v>
      </c>
      <c r="I922" s="284"/>
      <c r="J922" s="284">
        <f>ROUND(I922*H922,2)</f>
        <v>0</v>
      </c>
      <c r="K922" s="281" t="s">
        <v>3</v>
      </c>
      <c r="L922" s="34"/>
      <c r="M922" s="138" t="s">
        <v>3</v>
      </c>
      <c r="N922" s="139" t="s">
        <v>47</v>
      </c>
      <c r="P922" s="140">
        <f>O922*H922</f>
        <v>0</v>
      </c>
      <c r="Q922" s="140">
        <v>0</v>
      </c>
      <c r="R922" s="140">
        <f>Q922*H922</f>
        <v>0</v>
      </c>
      <c r="S922" s="140">
        <v>0</v>
      </c>
      <c r="T922" s="141">
        <f>S922*H922</f>
        <v>0</v>
      </c>
      <c r="AR922" s="142" t="s">
        <v>153</v>
      </c>
      <c r="AT922" s="142" t="s">
        <v>148</v>
      </c>
      <c r="AU922" s="142" t="s">
        <v>86</v>
      </c>
      <c r="AY922" s="18" t="s">
        <v>146</v>
      </c>
      <c r="BE922" s="143">
        <f>IF(N922="základní",J922,0)</f>
        <v>0</v>
      </c>
      <c r="BF922" s="143">
        <f>IF(N922="snížená",J922,0)</f>
        <v>0</v>
      </c>
      <c r="BG922" s="143">
        <f>IF(N922="zákl. přenesená",J922,0)</f>
        <v>0</v>
      </c>
      <c r="BH922" s="143">
        <f>IF(N922="sníž. přenesená",J922,0)</f>
        <v>0</v>
      </c>
      <c r="BI922" s="143">
        <f>IF(N922="nulová",J922,0)</f>
        <v>0</v>
      </c>
      <c r="BJ922" s="18" t="s">
        <v>84</v>
      </c>
      <c r="BK922" s="143">
        <f>ROUND(I922*H922,2)</f>
        <v>0</v>
      </c>
      <c r="BL922" s="18" t="s">
        <v>153</v>
      </c>
      <c r="BM922" s="142" t="s">
        <v>930</v>
      </c>
    </row>
    <row r="923" spans="2:47" s="1" customFormat="1" ht="12">
      <c r="B923" s="34"/>
      <c r="D923" s="144" t="s">
        <v>155</v>
      </c>
      <c r="F923" s="145" t="s">
        <v>929</v>
      </c>
      <c r="I923" s="146"/>
      <c r="L923" s="34"/>
      <c r="M923" s="147"/>
      <c r="T923" s="55"/>
      <c r="AT923" s="18" t="s">
        <v>155</v>
      </c>
      <c r="AU923" s="18" t="s">
        <v>86</v>
      </c>
    </row>
    <row r="924" spans="2:63" s="11" customFormat="1" ht="22.95" customHeight="1">
      <c r="B924" s="117"/>
      <c r="D924" s="118" t="s">
        <v>75</v>
      </c>
      <c r="E924" s="127" t="s">
        <v>931</v>
      </c>
      <c r="F924" s="127" t="s">
        <v>932</v>
      </c>
      <c r="I924" s="120"/>
      <c r="J924" s="128">
        <f>BK924</f>
        <v>0</v>
      </c>
      <c r="L924" s="117"/>
      <c r="M924" s="122"/>
      <c r="P924" s="123">
        <f>SUM(P925:P937)</f>
        <v>0</v>
      </c>
      <c r="R924" s="123">
        <f>SUM(R925:R937)</f>
        <v>0</v>
      </c>
      <c r="T924" s="124">
        <f>SUM(T925:T937)</f>
        <v>0</v>
      </c>
      <c r="AR924" s="118" t="s">
        <v>84</v>
      </c>
      <c r="AT924" s="125" t="s">
        <v>75</v>
      </c>
      <c r="AU924" s="125" t="s">
        <v>84</v>
      </c>
      <c r="AY924" s="118" t="s">
        <v>146</v>
      </c>
      <c r="BK924" s="126">
        <f>SUM(BK925:BK937)</f>
        <v>0</v>
      </c>
    </row>
    <row r="925" spans="2:65" s="1" customFormat="1" ht="24.15" customHeight="1">
      <c r="B925" s="129"/>
      <c r="C925" s="130" t="s">
        <v>933</v>
      </c>
      <c r="D925" s="130" t="s">
        <v>148</v>
      </c>
      <c r="E925" s="132" t="s">
        <v>934</v>
      </c>
      <c r="F925" s="133" t="s">
        <v>935</v>
      </c>
      <c r="G925" s="134" t="s">
        <v>226</v>
      </c>
      <c r="H925" s="135">
        <v>174.163</v>
      </c>
      <c r="I925" s="136"/>
      <c r="J925" s="137">
        <f>ROUND(I925*H925,2)</f>
        <v>0</v>
      </c>
      <c r="K925" s="133" t="s">
        <v>152</v>
      </c>
      <c r="L925" s="34"/>
      <c r="M925" s="138" t="s">
        <v>3</v>
      </c>
      <c r="N925" s="139" t="s">
        <v>47</v>
      </c>
      <c r="P925" s="140">
        <f>O925*H925</f>
        <v>0</v>
      </c>
      <c r="Q925" s="140">
        <v>0</v>
      </c>
      <c r="R925" s="140">
        <f>Q925*H925</f>
        <v>0</v>
      </c>
      <c r="S925" s="140">
        <v>0</v>
      </c>
      <c r="T925" s="141">
        <f>S925*H925</f>
        <v>0</v>
      </c>
      <c r="AR925" s="142" t="s">
        <v>153</v>
      </c>
      <c r="AT925" s="142" t="s">
        <v>148</v>
      </c>
      <c r="AU925" s="142" t="s">
        <v>86</v>
      </c>
      <c r="AY925" s="18" t="s">
        <v>146</v>
      </c>
      <c r="BE925" s="143">
        <f>IF(N925="základní",J925,0)</f>
        <v>0</v>
      </c>
      <c r="BF925" s="143">
        <f>IF(N925="snížená",J925,0)</f>
        <v>0</v>
      </c>
      <c r="BG925" s="143">
        <f>IF(N925="zákl. přenesená",J925,0)</f>
        <v>0</v>
      </c>
      <c r="BH925" s="143">
        <f>IF(N925="sníž. přenesená",J925,0)</f>
        <v>0</v>
      </c>
      <c r="BI925" s="143">
        <f>IF(N925="nulová",J925,0)</f>
        <v>0</v>
      </c>
      <c r="BJ925" s="18" t="s">
        <v>84</v>
      </c>
      <c r="BK925" s="143">
        <f>ROUND(I925*H925,2)</f>
        <v>0</v>
      </c>
      <c r="BL925" s="18" t="s">
        <v>153</v>
      </c>
      <c r="BM925" s="142" t="s">
        <v>936</v>
      </c>
    </row>
    <row r="926" spans="2:47" s="1" customFormat="1" ht="19.2">
      <c r="B926" s="34"/>
      <c r="D926" s="144" t="s">
        <v>155</v>
      </c>
      <c r="F926" s="145" t="s">
        <v>937</v>
      </c>
      <c r="I926" s="146"/>
      <c r="L926" s="34"/>
      <c r="M926" s="147"/>
      <c r="T926" s="55"/>
      <c r="AT926" s="18" t="s">
        <v>155</v>
      </c>
      <c r="AU926" s="18" t="s">
        <v>86</v>
      </c>
    </row>
    <row r="927" spans="2:47" s="1" customFormat="1" ht="12">
      <c r="B927" s="34"/>
      <c r="D927" s="148" t="s">
        <v>157</v>
      </c>
      <c r="F927" s="149" t="s">
        <v>938</v>
      </c>
      <c r="I927" s="146"/>
      <c r="L927" s="34"/>
      <c r="M927" s="147"/>
      <c r="T927" s="55"/>
      <c r="AT927" s="18" t="s">
        <v>157</v>
      </c>
      <c r="AU927" s="18" t="s">
        <v>86</v>
      </c>
    </row>
    <row r="928" spans="2:65" s="1" customFormat="1" ht="24.15" customHeight="1">
      <c r="B928" s="129"/>
      <c r="C928" s="130" t="s">
        <v>939</v>
      </c>
      <c r="D928" s="130" t="s">
        <v>148</v>
      </c>
      <c r="E928" s="132" t="s">
        <v>940</v>
      </c>
      <c r="F928" s="133" t="s">
        <v>941</v>
      </c>
      <c r="G928" s="134" t="s">
        <v>226</v>
      </c>
      <c r="H928" s="135">
        <v>174.163</v>
      </c>
      <c r="I928" s="136"/>
      <c r="J928" s="137">
        <f>ROUND(I928*H928,2)</f>
        <v>0</v>
      </c>
      <c r="K928" s="133" t="s">
        <v>152</v>
      </c>
      <c r="L928" s="34"/>
      <c r="M928" s="138" t="s">
        <v>3</v>
      </c>
      <c r="N928" s="139" t="s">
        <v>47</v>
      </c>
      <c r="P928" s="140">
        <f>O928*H928</f>
        <v>0</v>
      </c>
      <c r="Q928" s="140">
        <v>0</v>
      </c>
      <c r="R928" s="140">
        <f>Q928*H928</f>
        <v>0</v>
      </c>
      <c r="S928" s="140">
        <v>0</v>
      </c>
      <c r="T928" s="141">
        <f>S928*H928</f>
        <v>0</v>
      </c>
      <c r="AR928" s="142" t="s">
        <v>153</v>
      </c>
      <c r="AT928" s="142" t="s">
        <v>148</v>
      </c>
      <c r="AU928" s="142" t="s">
        <v>86</v>
      </c>
      <c r="AY928" s="18" t="s">
        <v>146</v>
      </c>
      <c r="BE928" s="143">
        <f>IF(N928="základní",J928,0)</f>
        <v>0</v>
      </c>
      <c r="BF928" s="143">
        <f>IF(N928="snížená",J928,0)</f>
        <v>0</v>
      </c>
      <c r="BG928" s="143">
        <f>IF(N928="zákl. přenesená",J928,0)</f>
        <v>0</v>
      </c>
      <c r="BH928" s="143">
        <f>IF(N928="sníž. přenesená",J928,0)</f>
        <v>0</v>
      </c>
      <c r="BI928" s="143">
        <f>IF(N928="nulová",J928,0)</f>
        <v>0</v>
      </c>
      <c r="BJ928" s="18" t="s">
        <v>84</v>
      </c>
      <c r="BK928" s="143">
        <f>ROUND(I928*H928,2)</f>
        <v>0</v>
      </c>
      <c r="BL928" s="18" t="s">
        <v>153</v>
      </c>
      <c r="BM928" s="142" t="s">
        <v>942</v>
      </c>
    </row>
    <row r="929" spans="2:47" s="1" customFormat="1" ht="19.2">
      <c r="B929" s="34"/>
      <c r="D929" s="144" t="s">
        <v>155</v>
      </c>
      <c r="F929" s="145" t="s">
        <v>943</v>
      </c>
      <c r="I929" s="146"/>
      <c r="L929" s="34"/>
      <c r="M929" s="147"/>
      <c r="T929" s="55"/>
      <c r="AT929" s="18" t="s">
        <v>155</v>
      </c>
      <c r="AU929" s="18" t="s">
        <v>86</v>
      </c>
    </row>
    <row r="930" spans="2:47" s="1" customFormat="1" ht="12">
      <c r="B930" s="34"/>
      <c r="D930" s="148" t="s">
        <v>157</v>
      </c>
      <c r="F930" s="149" t="s">
        <v>944</v>
      </c>
      <c r="I930" s="146"/>
      <c r="L930" s="34"/>
      <c r="M930" s="147"/>
      <c r="T930" s="55"/>
      <c r="AT930" s="18" t="s">
        <v>157</v>
      </c>
      <c r="AU930" s="18" t="s">
        <v>86</v>
      </c>
    </row>
    <row r="931" spans="2:65" s="1" customFormat="1" ht="24.15" customHeight="1">
      <c r="B931" s="129"/>
      <c r="C931" s="130" t="s">
        <v>945</v>
      </c>
      <c r="D931" s="130" t="s">
        <v>148</v>
      </c>
      <c r="E931" s="132" t="s">
        <v>946</v>
      </c>
      <c r="F931" s="133" t="s">
        <v>947</v>
      </c>
      <c r="G931" s="134" t="s">
        <v>226</v>
      </c>
      <c r="H931" s="135">
        <v>2612.445</v>
      </c>
      <c r="I931" s="136"/>
      <c r="J931" s="137">
        <f>ROUND(I931*H931,2)</f>
        <v>0</v>
      </c>
      <c r="K931" s="133" t="s">
        <v>152</v>
      </c>
      <c r="L931" s="34"/>
      <c r="M931" s="138" t="s">
        <v>3</v>
      </c>
      <c r="N931" s="139" t="s">
        <v>47</v>
      </c>
      <c r="P931" s="140">
        <f>O931*H931</f>
        <v>0</v>
      </c>
      <c r="Q931" s="140">
        <v>0</v>
      </c>
      <c r="R931" s="140">
        <f>Q931*H931</f>
        <v>0</v>
      </c>
      <c r="S931" s="140">
        <v>0</v>
      </c>
      <c r="T931" s="141">
        <f>S931*H931</f>
        <v>0</v>
      </c>
      <c r="AR931" s="142" t="s">
        <v>153</v>
      </c>
      <c r="AT931" s="142" t="s">
        <v>148</v>
      </c>
      <c r="AU931" s="142" t="s">
        <v>86</v>
      </c>
      <c r="AY931" s="18" t="s">
        <v>146</v>
      </c>
      <c r="BE931" s="143">
        <f>IF(N931="základní",J931,0)</f>
        <v>0</v>
      </c>
      <c r="BF931" s="143">
        <f>IF(N931="snížená",J931,0)</f>
        <v>0</v>
      </c>
      <c r="BG931" s="143">
        <f>IF(N931="zákl. přenesená",J931,0)</f>
        <v>0</v>
      </c>
      <c r="BH931" s="143">
        <f>IF(N931="sníž. přenesená",J931,0)</f>
        <v>0</v>
      </c>
      <c r="BI931" s="143">
        <f>IF(N931="nulová",J931,0)</f>
        <v>0</v>
      </c>
      <c r="BJ931" s="18" t="s">
        <v>84</v>
      </c>
      <c r="BK931" s="143">
        <f>ROUND(I931*H931,2)</f>
        <v>0</v>
      </c>
      <c r="BL931" s="18" t="s">
        <v>153</v>
      </c>
      <c r="BM931" s="142" t="s">
        <v>948</v>
      </c>
    </row>
    <row r="932" spans="2:47" s="1" customFormat="1" ht="28.8">
      <c r="B932" s="34"/>
      <c r="D932" s="144" t="s">
        <v>155</v>
      </c>
      <c r="F932" s="145" t="s">
        <v>949</v>
      </c>
      <c r="I932" s="146"/>
      <c r="L932" s="34"/>
      <c r="M932" s="147"/>
      <c r="T932" s="55"/>
      <c r="AT932" s="18" t="s">
        <v>155</v>
      </c>
      <c r="AU932" s="18" t="s">
        <v>86</v>
      </c>
    </row>
    <row r="933" spans="2:47" s="1" customFormat="1" ht="12">
      <c r="B933" s="34"/>
      <c r="D933" s="148" t="s">
        <v>157</v>
      </c>
      <c r="F933" s="149" t="s">
        <v>950</v>
      </c>
      <c r="I933" s="146"/>
      <c r="L933" s="34"/>
      <c r="M933" s="147"/>
      <c r="T933" s="55"/>
      <c r="AT933" s="18" t="s">
        <v>157</v>
      </c>
      <c r="AU933" s="18" t="s">
        <v>86</v>
      </c>
    </row>
    <row r="934" spans="2:51" s="12" customFormat="1" ht="12">
      <c r="B934" s="150"/>
      <c r="D934" s="144" t="s">
        <v>171</v>
      </c>
      <c r="F934" s="152" t="s">
        <v>951</v>
      </c>
      <c r="H934" s="153">
        <v>2612.445</v>
      </c>
      <c r="I934" s="154"/>
      <c r="L934" s="150"/>
      <c r="M934" s="155"/>
      <c r="T934" s="156"/>
      <c r="AT934" s="151" t="s">
        <v>171</v>
      </c>
      <c r="AU934" s="151" t="s">
        <v>86</v>
      </c>
      <c r="AV934" s="12" t="s">
        <v>86</v>
      </c>
      <c r="AW934" s="12" t="s">
        <v>4</v>
      </c>
      <c r="AX934" s="12" t="s">
        <v>84</v>
      </c>
      <c r="AY934" s="151" t="s">
        <v>146</v>
      </c>
    </row>
    <row r="935" spans="2:65" s="1" customFormat="1" ht="33" customHeight="1">
      <c r="B935" s="129"/>
      <c r="C935" s="130" t="s">
        <v>952</v>
      </c>
      <c r="D935" s="130" t="s">
        <v>148</v>
      </c>
      <c r="E935" s="132" t="s">
        <v>953</v>
      </c>
      <c r="F935" s="133" t="s">
        <v>954</v>
      </c>
      <c r="G935" s="134" t="s">
        <v>226</v>
      </c>
      <c r="H935" s="135">
        <v>174.163</v>
      </c>
      <c r="I935" s="136"/>
      <c r="J935" s="137">
        <f>ROUND(I935*H935,2)</f>
        <v>0</v>
      </c>
      <c r="K935" s="133" t="s">
        <v>152</v>
      </c>
      <c r="L935" s="34"/>
      <c r="M935" s="138" t="s">
        <v>3</v>
      </c>
      <c r="N935" s="139" t="s">
        <v>47</v>
      </c>
      <c r="P935" s="140">
        <f>O935*H935</f>
        <v>0</v>
      </c>
      <c r="Q935" s="140">
        <v>0</v>
      </c>
      <c r="R935" s="140">
        <f>Q935*H935</f>
        <v>0</v>
      </c>
      <c r="S935" s="140">
        <v>0</v>
      </c>
      <c r="T935" s="141">
        <f>S935*H935</f>
        <v>0</v>
      </c>
      <c r="AR935" s="142" t="s">
        <v>153</v>
      </c>
      <c r="AT935" s="142" t="s">
        <v>148</v>
      </c>
      <c r="AU935" s="142" t="s">
        <v>86</v>
      </c>
      <c r="AY935" s="18" t="s">
        <v>146</v>
      </c>
      <c r="BE935" s="143">
        <f>IF(N935="základní",J935,0)</f>
        <v>0</v>
      </c>
      <c r="BF935" s="143">
        <f>IF(N935="snížená",J935,0)</f>
        <v>0</v>
      </c>
      <c r="BG935" s="143">
        <f>IF(N935="zákl. přenesená",J935,0)</f>
        <v>0</v>
      </c>
      <c r="BH935" s="143">
        <f>IF(N935="sníž. přenesená",J935,0)</f>
        <v>0</v>
      </c>
      <c r="BI935" s="143">
        <f>IF(N935="nulová",J935,0)</f>
        <v>0</v>
      </c>
      <c r="BJ935" s="18" t="s">
        <v>84</v>
      </c>
      <c r="BK935" s="143">
        <f>ROUND(I935*H935,2)</f>
        <v>0</v>
      </c>
      <c r="BL935" s="18" t="s">
        <v>153</v>
      </c>
      <c r="BM935" s="142" t="s">
        <v>955</v>
      </c>
    </row>
    <row r="936" spans="2:47" s="1" customFormat="1" ht="28.8">
      <c r="B936" s="34"/>
      <c r="D936" s="144" t="s">
        <v>155</v>
      </c>
      <c r="F936" s="145" t="s">
        <v>956</v>
      </c>
      <c r="I936" s="146"/>
      <c r="L936" s="34"/>
      <c r="M936" s="147"/>
      <c r="T936" s="55"/>
      <c r="AT936" s="18" t="s">
        <v>155</v>
      </c>
      <c r="AU936" s="18" t="s">
        <v>86</v>
      </c>
    </row>
    <row r="937" spans="2:47" s="1" customFormat="1" ht="12">
      <c r="B937" s="34"/>
      <c r="D937" s="148" t="s">
        <v>157</v>
      </c>
      <c r="F937" s="149" t="s">
        <v>957</v>
      </c>
      <c r="I937" s="146"/>
      <c r="L937" s="34"/>
      <c r="M937" s="147"/>
      <c r="T937" s="55"/>
      <c r="AT937" s="18" t="s">
        <v>157</v>
      </c>
      <c r="AU937" s="18" t="s">
        <v>86</v>
      </c>
    </row>
    <row r="938" spans="2:63" s="11" customFormat="1" ht="22.95" customHeight="1">
      <c r="B938" s="117"/>
      <c r="D938" s="118" t="s">
        <v>75</v>
      </c>
      <c r="E938" s="127" t="s">
        <v>958</v>
      </c>
      <c r="F938" s="127" t="s">
        <v>959</v>
      </c>
      <c r="I938" s="120"/>
      <c r="J938" s="128">
        <f>BK938</f>
        <v>0</v>
      </c>
      <c r="L938" s="117"/>
      <c r="M938" s="122"/>
      <c r="P938" s="123">
        <f>SUM(P939:P941)</f>
        <v>0</v>
      </c>
      <c r="R938" s="123">
        <f>SUM(R939:R941)</f>
        <v>0</v>
      </c>
      <c r="T938" s="124">
        <f>SUM(T939:T941)</f>
        <v>0</v>
      </c>
      <c r="AR938" s="118" t="s">
        <v>84</v>
      </c>
      <c r="AT938" s="125" t="s">
        <v>75</v>
      </c>
      <c r="AU938" s="125" t="s">
        <v>84</v>
      </c>
      <c r="AY938" s="118" t="s">
        <v>146</v>
      </c>
      <c r="BK938" s="126">
        <f>SUM(BK939:BK941)</f>
        <v>0</v>
      </c>
    </row>
    <row r="939" spans="2:65" s="1" customFormat="1" ht="21.75" customHeight="1">
      <c r="B939" s="129"/>
      <c r="C939" s="130" t="s">
        <v>960</v>
      </c>
      <c r="D939" s="130" t="s">
        <v>148</v>
      </c>
      <c r="E939" s="132" t="s">
        <v>961</v>
      </c>
      <c r="F939" s="133" t="s">
        <v>962</v>
      </c>
      <c r="G939" s="134" t="s">
        <v>226</v>
      </c>
      <c r="H939" s="135">
        <v>109.937</v>
      </c>
      <c r="I939" s="136"/>
      <c r="J939" s="137">
        <f>ROUND(I939*H939,2)</f>
        <v>0</v>
      </c>
      <c r="K939" s="133" t="s">
        <v>152</v>
      </c>
      <c r="L939" s="34"/>
      <c r="M939" s="138" t="s">
        <v>3</v>
      </c>
      <c r="N939" s="139" t="s">
        <v>47</v>
      </c>
      <c r="P939" s="140">
        <f>O939*H939</f>
        <v>0</v>
      </c>
      <c r="Q939" s="140">
        <v>0</v>
      </c>
      <c r="R939" s="140">
        <f>Q939*H939</f>
        <v>0</v>
      </c>
      <c r="S939" s="140">
        <v>0</v>
      </c>
      <c r="T939" s="141">
        <f>S939*H939</f>
        <v>0</v>
      </c>
      <c r="AR939" s="142" t="s">
        <v>153</v>
      </c>
      <c r="AT939" s="142" t="s">
        <v>148</v>
      </c>
      <c r="AU939" s="142" t="s">
        <v>86</v>
      </c>
      <c r="AY939" s="18" t="s">
        <v>146</v>
      </c>
      <c r="BE939" s="143">
        <f>IF(N939="základní",J939,0)</f>
        <v>0</v>
      </c>
      <c r="BF939" s="143">
        <f>IF(N939="snížená",J939,0)</f>
        <v>0</v>
      </c>
      <c r="BG939" s="143">
        <f>IF(N939="zákl. přenesená",J939,0)</f>
        <v>0</v>
      </c>
      <c r="BH939" s="143">
        <f>IF(N939="sníž. přenesená",J939,0)</f>
        <v>0</v>
      </c>
      <c r="BI939" s="143">
        <f>IF(N939="nulová",J939,0)</f>
        <v>0</v>
      </c>
      <c r="BJ939" s="18" t="s">
        <v>84</v>
      </c>
      <c r="BK939" s="143">
        <f>ROUND(I939*H939,2)</f>
        <v>0</v>
      </c>
      <c r="BL939" s="18" t="s">
        <v>153</v>
      </c>
      <c r="BM939" s="142" t="s">
        <v>963</v>
      </c>
    </row>
    <row r="940" spans="2:47" s="1" customFormat="1" ht="38.4">
      <c r="B940" s="34"/>
      <c r="D940" s="144" t="s">
        <v>155</v>
      </c>
      <c r="F940" s="145" t="s">
        <v>964</v>
      </c>
      <c r="I940" s="146"/>
      <c r="L940" s="34"/>
      <c r="M940" s="147"/>
      <c r="T940" s="55"/>
      <c r="AT940" s="18" t="s">
        <v>155</v>
      </c>
      <c r="AU940" s="18" t="s">
        <v>86</v>
      </c>
    </row>
    <row r="941" spans="2:47" s="1" customFormat="1" ht="12">
      <c r="B941" s="34"/>
      <c r="D941" s="148" t="s">
        <v>157</v>
      </c>
      <c r="F941" s="149" t="s">
        <v>965</v>
      </c>
      <c r="I941" s="146"/>
      <c r="L941" s="34"/>
      <c r="M941" s="147"/>
      <c r="T941" s="55"/>
      <c r="AT941" s="18" t="s">
        <v>157</v>
      </c>
      <c r="AU941" s="18" t="s">
        <v>86</v>
      </c>
    </row>
    <row r="942" spans="2:63" s="11" customFormat="1" ht="25.95" customHeight="1">
      <c r="B942" s="117"/>
      <c r="D942" s="118" t="s">
        <v>75</v>
      </c>
      <c r="E942" s="119" t="s">
        <v>966</v>
      </c>
      <c r="F942" s="119" t="s">
        <v>967</v>
      </c>
      <c r="I942" s="120"/>
      <c r="J942" s="121">
        <f>BK942</f>
        <v>0</v>
      </c>
      <c r="L942" s="117"/>
      <c r="M942" s="122"/>
      <c r="P942" s="123">
        <f>P943+P974+P1012+P1259+P1358+P1442+P1550+P1680+P1868+P2145</f>
        <v>0</v>
      </c>
      <c r="R942" s="123">
        <f>R943+R974+R1012+R1259+R1358+R1442+R1550+R1680+R1868+R2145</f>
        <v>35.152474977691</v>
      </c>
      <c r="T942" s="124">
        <f>T943+T974+T1012+T1259+T1358+T1442+T1550+T1680+T1868+T2145</f>
        <v>11.715986540000001</v>
      </c>
      <c r="AR942" s="118" t="s">
        <v>86</v>
      </c>
      <c r="AT942" s="125" t="s">
        <v>75</v>
      </c>
      <c r="AU942" s="125" t="s">
        <v>76</v>
      </c>
      <c r="AY942" s="118" t="s">
        <v>146</v>
      </c>
      <c r="BK942" s="126">
        <f>BK943+BK974+BK1012+BK1259+BK1358+BK1442+BK1550+BK1680+BK1868+BK2145</f>
        <v>0</v>
      </c>
    </row>
    <row r="943" spans="2:63" s="11" customFormat="1" ht="22.95" customHeight="1">
      <c r="B943" s="117"/>
      <c r="D943" s="118" t="s">
        <v>75</v>
      </c>
      <c r="E943" s="127" t="s">
        <v>968</v>
      </c>
      <c r="F943" s="127" t="s">
        <v>969</v>
      </c>
      <c r="I943" s="120"/>
      <c r="J943" s="128">
        <f>BK943</f>
        <v>0</v>
      </c>
      <c r="L943" s="117"/>
      <c r="M943" s="122"/>
      <c r="P943" s="123">
        <f>SUM(P944:P973)</f>
        <v>0</v>
      </c>
      <c r="R943" s="123">
        <f>SUM(R944:R973)</f>
        <v>1.7743348487499997</v>
      </c>
      <c r="T943" s="124">
        <f>SUM(T944:T973)</f>
        <v>0.913</v>
      </c>
      <c r="AR943" s="118" t="s">
        <v>86</v>
      </c>
      <c r="AT943" s="125" t="s">
        <v>75</v>
      </c>
      <c r="AU943" s="125" t="s">
        <v>84</v>
      </c>
      <c r="AY943" s="118" t="s">
        <v>146</v>
      </c>
      <c r="BK943" s="126">
        <f>SUM(BK944:BK973)</f>
        <v>0</v>
      </c>
    </row>
    <row r="944" spans="2:65" s="1" customFormat="1" ht="24.15" customHeight="1">
      <c r="B944" s="129"/>
      <c r="C944" s="130" t="s">
        <v>970</v>
      </c>
      <c r="D944" s="130" t="s">
        <v>148</v>
      </c>
      <c r="E944" s="132" t="s">
        <v>971</v>
      </c>
      <c r="F944" s="133" t="s">
        <v>972</v>
      </c>
      <c r="G944" s="134" t="s">
        <v>151</v>
      </c>
      <c r="H944" s="135">
        <v>220.1</v>
      </c>
      <c r="I944" s="136"/>
      <c r="J944" s="137">
        <f>ROUND(I944*H944,2)</f>
        <v>0</v>
      </c>
      <c r="K944" s="133" t="s">
        <v>152</v>
      </c>
      <c r="L944" s="34"/>
      <c r="M944" s="138" t="s">
        <v>3</v>
      </c>
      <c r="N944" s="139" t="s">
        <v>47</v>
      </c>
      <c r="P944" s="140">
        <f>O944*H944</f>
        <v>0</v>
      </c>
      <c r="Q944" s="140">
        <v>0</v>
      </c>
      <c r="R944" s="140">
        <f>Q944*H944</f>
        <v>0</v>
      </c>
      <c r="S944" s="140">
        <v>0</v>
      </c>
      <c r="T944" s="141">
        <f>S944*H944</f>
        <v>0</v>
      </c>
      <c r="AR944" s="142" t="s">
        <v>256</v>
      </c>
      <c r="AT944" s="142" t="s">
        <v>148</v>
      </c>
      <c r="AU944" s="142" t="s">
        <v>86</v>
      </c>
      <c r="AY944" s="18" t="s">
        <v>146</v>
      </c>
      <c r="BE944" s="143">
        <f>IF(N944="základní",J944,0)</f>
        <v>0</v>
      </c>
      <c r="BF944" s="143">
        <f>IF(N944="snížená",J944,0)</f>
        <v>0</v>
      </c>
      <c r="BG944" s="143">
        <f>IF(N944="zákl. přenesená",J944,0)</f>
        <v>0</v>
      </c>
      <c r="BH944" s="143">
        <f>IF(N944="sníž. přenesená",J944,0)</f>
        <v>0</v>
      </c>
      <c r="BI944" s="143">
        <f>IF(N944="nulová",J944,0)</f>
        <v>0</v>
      </c>
      <c r="BJ944" s="18" t="s">
        <v>84</v>
      </c>
      <c r="BK944" s="143">
        <f>ROUND(I944*H944,2)</f>
        <v>0</v>
      </c>
      <c r="BL944" s="18" t="s">
        <v>256</v>
      </c>
      <c r="BM944" s="142" t="s">
        <v>973</v>
      </c>
    </row>
    <row r="945" spans="2:47" s="1" customFormat="1" ht="19.2">
      <c r="B945" s="34"/>
      <c r="D945" s="144" t="s">
        <v>155</v>
      </c>
      <c r="F945" s="145" t="s">
        <v>974</v>
      </c>
      <c r="I945" s="146"/>
      <c r="L945" s="34"/>
      <c r="M945" s="147"/>
      <c r="T945" s="55"/>
      <c r="AT945" s="18" t="s">
        <v>155</v>
      </c>
      <c r="AU945" s="18" t="s">
        <v>86</v>
      </c>
    </row>
    <row r="946" spans="2:47" s="1" customFormat="1" ht="12">
      <c r="B946" s="34"/>
      <c r="D946" s="148" t="s">
        <v>157</v>
      </c>
      <c r="F946" s="149" t="s">
        <v>975</v>
      </c>
      <c r="I946" s="146"/>
      <c r="L946" s="34"/>
      <c r="M946" s="147"/>
      <c r="T946" s="55"/>
      <c r="AT946" s="18" t="s">
        <v>157</v>
      </c>
      <c r="AU946" s="18" t="s">
        <v>86</v>
      </c>
    </row>
    <row r="947" spans="2:51" s="13" customFormat="1" ht="12">
      <c r="B947" s="157"/>
      <c r="D947" s="144" t="s">
        <v>171</v>
      </c>
      <c r="E947" s="158" t="s">
        <v>3</v>
      </c>
      <c r="F947" s="159" t="s">
        <v>356</v>
      </c>
      <c r="H947" s="158" t="s">
        <v>3</v>
      </c>
      <c r="I947" s="160"/>
      <c r="L947" s="157"/>
      <c r="M947" s="161"/>
      <c r="T947" s="162"/>
      <c r="AT947" s="158" t="s">
        <v>171</v>
      </c>
      <c r="AU947" s="158" t="s">
        <v>86</v>
      </c>
      <c r="AV947" s="13" t="s">
        <v>84</v>
      </c>
      <c r="AW947" s="13" t="s">
        <v>37</v>
      </c>
      <c r="AX947" s="13" t="s">
        <v>76</v>
      </c>
      <c r="AY947" s="158" t="s">
        <v>146</v>
      </c>
    </row>
    <row r="948" spans="2:51" s="12" customFormat="1" ht="12">
      <c r="B948" s="150"/>
      <c r="D948" s="144" t="s">
        <v>171</v>
      </c>
      <c r="E948" s="151" t="s">
        <v>3</v>
      </c>
      <c r="F948" s="152" t="s">
        <v>976</v>
      </c>
      <c r="H948" s="153">
        <v>220.1</v>
      </c>
      <c r="I948" s="154"/>
      <c r="L948" s="150"/>
      <c r="M948" s="155"/>
      <c r="T948" s="156"/>
      <c r="AT948" s="151" t="s">
        <v>171</v>
      </c>
      <c r="AU948" s="151" t="s">
        <v>86</v>
      </c>
      <c r="AV948" s="12" t="s">
        <v>86</v>
      </c>
      <c r="AW948" s="12" t="s">
        <v>37</v>
      </c>
      <c r="AX948" s="12" t="s">
        <v>76</v>
      </c>
      <c r="AY948" s="151" t="s">
        <v>146</v>
      </c>
    </row>
    <row r="949" spans="2:51" s="15" customFormat="1" ht="12">
      <c r="B949" s="181"/>
      <c r="D949" s="144" t="s">
        <v>171</v>
      </c>
      <c r="E949" s="182" t="s">
        <v>3</v>
      </c>
      <c r="F949" s="183" t="s">
        <v>271</v>
      </c>
      <c r="H949" s="184">
        <v>220.1</v>
      </c>
      <c r="I949" s="185"/>
      <c r="L949" s="181"/>
      <c r="M949" s="186"/>
      <c r="T949" s="187"/>
      <c r="AT949" s="182" t="s">
        <v>171</v>
      </c>
      <c r="AU949" s="182" t="s">
        <v>86</v>
      </c>
      <c r="AV949" s="15" t="s">
        <v>164</v>
      </c>
      <c r="AW949" s="15" t="s">
        <v>37</v>
      </c>
      <c r="AX949" s="15" t="s">
        <v>76</v>
      </c>
      <c r="AY949" s="182" t="s">
        <v>146</v>
      </c>
    </row>
    <row r="950" spans="2:51" s="14" customFormat="1" ht="12">
      <c r="B950" s="163"/>
      <c r="D950" s="144" t="s">
        <v>171</v>
      </c>
      <c r="E950" s="164" t="s">
        <v>3</v>
      </c>
      <c r="F950" s="165" t="s">
        <v>180</v>
      </c>
      <c r="H950" s="166">
        <v>220.1</v>
      </c>
      <c r="I950" s="167"/>
      <c r="L950" s="163"/>
      <c r="M950" s="168"/>
      <c r="T950" s="169"/>
      <c r="AT950" s="164" t="s">
        <v>171</v>
      </c>
      <c r="AU950" s="164" t="s">
        <v>86</v>
      </c>
      <c r="AV950" s="14" t="s">
        <v>153</v>
      </c>
      <c r="AW950" s="14" t="s">
        <v>37</v>
      </c>
      <c r="AX950" s="14" t="s">
        <v>84</v>
      </c>
      <c r="AY950" s="164" t="s">
        <v>146</v>
      </c>
    </row>
    <row r="951" spans="2:65" s="1" customFormat="1" ht="16.5" customHeight="1">
      <c r="B951" s="129"/>
      <c r="C951" s="170" t="s">
        <v>977</v>
      </c>
      <c r="D951" s="170" t="s">
        <v>257</v>
      </c>
      <c r="E951" s="172" t="s">
        <v>978</v>
      </c>
      <c r="F951" s="173" t="s">
        <v>979</v>
      </c>
      <c r="G951" s="174" t="s">
        <v>226</v>
      </c>
      <c r="H951" s="175">
        <v>0.11</v>
      </c>
      <c r="I951" s="176"/>
      <c r="J951" s="177">
        <f>ROUND(I951*H951,2)</f>
        <v>0</v>
      </c>
      <c r="K951" s="173" t="s">
        <v>152</v>
      </c>
      <c r="L951" s="178"/>
      <c r="M951" s="179" t="s">
        <v>3</v>
      </c>
      <c r="N951" s="180" t="s">
        <v>47</v>
      </c>
      <c r="P951" s="140">
        <f>O951*H951</f>
        <v>0</v>
      </c>
      <c r="Q951" s="140">
        <v>1</v>
      </c>
      <c r="R951" s="140">
        <f>Q951*H951</f>
        <v>0.11</v>
      </c>
      <c r="S951" s="140">
        <v>0</v>
      </c>
      <c r="T951" s="141">
        <f>S951*H951</f>
        <v>0</v>
      </c>
      <c r="AR951" s="142" t="s">
        <v>379</v>
      </c>
      <c r="AT951" s="142" t="s">
        <v>257</v>
      </c>
      <c r="AU951" s="142" t="s">
        <v>86</v>
      </c>
      <c r="AY951" s="18" t="s">
        <v>146</v>
      </c>
      <c r="BE951" s="143">
        <f>IF(N951="základní",J951,0)</f>
        <v>0</v>
      </c>
      <c r="BF951" s="143">
        <f>IF(N951="snížená",J951,0)</f>
        <v>0</v>
      </c>
      <c r="BG951" s="143">
        <f>IF(N951="zákl. přenesená",J951,0)</f>
        <v>0</v>
      </c>
      <c r="BH951" s="143">
        <f>IF(N951="sníž. přenesená",J951,0)</f>
        <v>0</v>
      </c>
      <c r="BI951" s="143">
        <f>IF(N951="nulová",J951,0)</f>
        <v>0</v>
      </c>
      <c r="BJ951" s="18" t="s">
        <v>84</v>
      </c>
      <c r="BK951" s="143">
        <f>ROUND(I951*H951,2)</f>
        <v>0</v>
      </c>
      <c r="BL951" s="18" t="s">
        <v>256</v>
      </c>
      <c r="BM951" s="142" t="s">
        <v>980</v>
      </c>
    </row>
    <row r="952" spans="2:47" s="1" customFormat="1" ht="12">
      <c r="B952" s="34"/>
      <c r="D952" s="144" t="s">
        <v>155</v>
      </c>
      <c r="F952" s="145" t="s">
        <v>979</v>
      </c>
      <c r="I952" s="146"/>
      <c r="L952" s="34"/>
      <c r="M952" s="147"/>
      <c r="T952" s="55"/>
      <c r="AT952" s="18" t="s">
        <v>155</v>
      </c>
      <c r="AU952" s="18" t="s">
        <v>86</v>
      </c>
    </row>
    <row r="953" spans="2:51" s="12" customFormat="1" ht="12">
      <c r="B953" s="150"/>
      <c r="D953" s="144" t="s">
        <v>171</v>
      </c>
      <c r="F953" s="152" t="s">
        <v>981</v>
      </c>
      <c r="H953" s="153">
        <v>0.11</v>
      </c>
      <c r="I953" s="154"/>
      <c r="L953" s="150"/>
      <c r="M953" s="155"/>
      <c r="T953" s="156"/>
      <c r="AT953" s="151" t="s">
        <v>171</v>
      </c>
      <c r="AU953" s="151" t="s">
        <v>86</v>
      </c>
      <c r="AV953" s="12" t="s">
        <v>86</v>
      </c>
      <c r="AW953" s="12" t="s">
        <v>4</v>
      </c>
      <c r="AX953" s="12" t="s">
        <v>84</v>
      </c>
      <c r="AY953" s="151" t="s">
        <v>146</v>
      </c>
    </row>
    <row r="954" spans="2:65" s="1" customFormat="1" ht="16.5" customHeight="1">
      <c r="B954" s="129"/>
      <c r="C954" s="130" t="s">
        <v>982</v>
      </c>
      <c r="D954" s="130" t="s">
        <v>148</v>
      </c>
      <c r="E954" s="132" t="s">
        <v>983</v>
      </c>
      <c r="F954" s="133" t="s">
        <v>984</v>
      </c>
      <c r="G954" s="134" t="s">
        <v>151</v>
      </c>
      <c r="H954" s="135">
        <v>228.25</v>
      </c>
      <c r="I954" s="136"/>
      <c r="J954" s="137">
        <f>ROUND(I954*H954,2)</f>
        <v>0</v>
      </c>
      <c r="K954" s="133" t="s">
        <v>152</v>
      </c>
      <c r="L954" s="34"/>
      <c r="M954" s="138" t="s">
        <v>3</v>
      </c>
      <c r="N954" s="139" t="s">
        <v>47</v>
      </c>
      <c r="P954" s="140">
        <f>O954*H954</f>
        <v>0</v>
      </c>
      <c r="Q954" s="140">
        <v>0</v>
      </c>
      <c r="R954" s="140">
        <f>Q954*H954</f>
        <v>0</v>
      </c>
      <c r="S954" s="140">
        <v>0.004</v>
      </c>
      <c r="T954" s="141">
        <f>S954*H954</f>
        <v>0.913</v>
      </c>
      <c r="AR954" s="142" t="s">
        <v>256</v>
      </c>
      <c r="AT954" s="142" t="s">
        <v>148</v>
      </c>
      <c r="AU954" s="142" t="s">
        <v>86</v>
      </c>
      <c r="AY954" s="18" t="s">
        <v>146</v>
      </c>
      <c r="BE954" s="143">
        <f>IF(N954="základní",J954,0)</f>
        <v>0</v>
      </c>
      <c r="BF954" s="143">
        <f>IF(N954="snížená",J954,0)</f>
        <v>0</v>
      </c>
      <c r="BG954" s="143">
        <f>IF(N954="zákl. přenesená",J954,0)</f>
        <v>0</v>
      </c>
      <c r="BH954" s="143">
        <f>IF(N954="sníž. přenesená",J954,0)</f>
        <v>0</v>
      </c>
      <c r="BI954" s="143">
        <f>IF(N954="nulová",J954,0)</f>
        <v>0</v>
      </c>
      <c r="BJ954" s="18" t="s">
        <v>84</v>
      </c>
      <c r="BK954" s="143">
        <f>ROUND(I954*H954,2)</f>
        <v>0</v>
      </c>
      <c r="BL954" s="18" t="s">
        <v>256</v>
      </c>
      <c r="BM954" s="142" t="s">
        <v>985</v>
      </c>
    </row>
    <row r="955" spans="2:47" s="1" customFormat="1" ht="12">
      <c r="B955" s="34"/>
      <c r="D955" s="144" t="s">
        <v>155</v>
      </c>
      <c r="F955" s="145" t="s">
        <v>986</v>
      </c>
      <c r="I955" s="146"/>
      <c r="L955" s="34"/>
      <c r="M955" s="147"/>
      <c r="T955" s="55"/>
      <c r="AT955" s="18" t="s">
        <v>155</v>
      </c>
      <c r="AU955" s="18" t="s">
        <v>86</v>
      </c>
    </row>
    <row r="956" spans="2:47" s="1" customFormat="1" ht="12">
      <c r="B956" s="34"/>
      <c r="D956" s="148" t="s">
        <v>157</v>
      </c>
      <c r="F956" s="149" t="s">
        <v>987</v>
      </c>
      <c r="I956" s="146"/>
      <c r="L956" s="34"/>
      <c r="M956" s="147"/>
      <c r="T956" s="55"/>
      <c r="AT956" s="18" t="s">
        <v>157</v>
      </c>
      <c r="AU956" s="18" t="s">
        <v>86</v>
      </c>
    </row>
    <row r="957" spans="2:51" s="13" customFormat="1" ht="12">
      <c r="B957" s="157"/>
      <c r="D957" s="144" t="s">
        <v>171</v>
      </c>
      <c r="E957" s="158" t="s">
        <v>3</v>
      </c>
      <c r="F957" s="159" t="s">
        <v>356</v>
      </c>
      <c r="H957" s="158" t="s">
        <v>3</v>
      </c>
      <c r="I957" s="160"/>
      <c r="L957" s="157"/>
      <c r="M957" s="161"/>
      <c r="T957" s="162"/>
      <c r="AT957" s="158" t="s">
        <v>171</v>
      </c>
      <c r="AU957" s="158" t="s">
        <v>86</v>
      </c>
      <c r="AV957" s="13" t="s">
        <v>84</v>
      </c>
      <c r="AW957" s="13" t="s">
        <v>37</v>
      </c>
      <c r="AX957" s="13" t="s">
        <v>76</v>
      </c>
      <c r="AY957" s="158" t="s">
        <v>146</v>
      </c>
    </row>
    <row r="958" spans="2:51" s="12" customFormat="1" ht="30.6">
      <c r="B958" s="150"/>
      <c r="D958" s="144" t="s">
        <v>171</v>
      </c>
      <c r="E958" s="151" t="s">
        <v>3</v>
      </c>
      <c r="F958" s="152" t="s">
        <v>988</v>
      </c>
      <c r="H958" s="153">
        <v>228.25</v>
      </c>
      <c r="I958" s="154"/>
      <c r="L958" s="150"/>
      <c r="M958" s="155"/>
      <c r="T958" s="156"/>
      <c r="AT958" s="151" t="s">
        <v>171</v>
      </c>
      <c r="AU958" s="151" t="s">
        <v>86</v>
      </c>
      <c r="AV958" s="12" t="s">
        <v>86</v>
      </c>
      <c r="AW958" s="12" t="s">
        <v>37</v>
      </c>
      <c r="AX958" s="12" t="s">
        <v>76</v>
      </c>
      <c r="AY958" s="151" t="s">
        <v>146</v>
      </c>
    </row>
    <row r="959" spans="2:51" s="15" customFormat="1" ht="12">
      <c r="B959" s="181"/>
      <c r="D959" s="144" t="s">
        <v>171</v>
      </c>
      <c r="E959" s="182" t="s">
        <v>3</v>
      </c>
      <c r="F959" s="183" t="s">
        <v>271</v>
      </c>
      <c r="H959" s="184">
        <v>228.25</v>
      </c>
      <c r="I959" s="185"/>
      <c r="L959" s="181"/>
      <c r="M959" s="186"/>
      <c r="T959" s="187"/>
      <c r="AT959" s="182" t="s">
        <v>171</v>
      </c>
      <c r="AU959" s="182" t="s">
        <v>86</v>
      </c>
      <c r="AV959" s="15" t="s">
        <v>164</v>
      </c>
      <c r="AW959" s="15" t="s">
        <v>37</v>
      </c>
      <c r="AX959" s="15" t="s">
        <v>76</v>
      </c>
      <c r="AY959" s="182" t="s">
        <v>146</v>
      </c>
    </row>
    <row r="960" spans="2:51" s="14" customFormat="1" ht="12">
      <c r="B960" s="163"/>
      <c r="D960" s="144" t="s">
        <v>171</v>
      </c>
      <c r="E960" s="164" t="s">
        <v>3</v>
      </c>
      <c r="F960" s="165" t="s">
        <v>180</v>
      </c>
      <c r="H960" s="166">
        <v>228.25</v>
      </c>
      <c r="I960" s="167"/>
      <c r="L960" s="163"/>
      <c r="M960" s="168"/>
      <c r="T960" s="169"/>
      <c r="AT960" s="164" t="s">
        <v>171</v>
      </c>
      <c r="AU960" s="164" t="s">
        <v>86</v>
      </c>
      <c r="AV960" s="14" t="s">
        <v>153</v>
      </c>
      <c r="AW960" s="14" t="s">
        <v>37</v>
      </c>
      <c r="AX960" s="14" t="s">
        <v>84</v>
      </c>
      <c r="AY960" s="164" t="s">
        <v>146</v>
      </c>
    </row>
    <row r="961" spans="2:65" s="1" customFormat="1" ht="24.15" customHeight="1">
      <c r="B961" s="129"/>
      <c r="C961" s="130" t="s">
        <v>989</v>
      </c>
      <c r="D961" s="130" t="s">
        <v>148</v>
      </c>
      <c r="E961" s="132" t="s">
        <v>990</v>
      </c>
      <c r="F961" s="133" t="s">
        <v>991</v>
      </c>
      <c r="G961" s="134" t="s">
        <v>151</v>
      </c>
      <c r="H961" s="135">
        <v>253.115</v>
      </c>
      <c r="I961" s="136"/>
      <c r="J961" s="137">
        <f>ROUND(I961*H961,2)</f>
        <v>0</v>
      </c>
      <c r="K961" s="133" t="s">
        <v>152</v>
      </c>
      <c r="L961" s="34"/>
      <c r="M961" s="138" t="s">
        <v>3</v>
      </c>
      <c r="N961" s="139" t="s">
        <v>47</v>
      </c>
      <c r="P961" s="140">
        <f>O961*H961</f>
        <v>0</v>
      </c>
      <c r="Q961" s="140">
        <v>0.00039825</v>
      </c>
      <c r="R961" s="140">
        <f>Q961*H961</f>
        <v>0.10080304875</v>
      </c>
      <c r="S961" s="140">
        <v>0</v>
      </c>
      <c r="T961" s="141">
        <f>S961*H961</f>
        <v>0</v>
      </c>
      <c r="AR961" s="142" t="s">
        <v>256</v>
      </c>
      <c r="AT961" s="142" t="s">
        <v>148</v>
      </c>
      <c r="AU961" s="142" t="s">
        <v>86</v>
      </c>
      <c r="AY961" s="18" t="s">
        <v>146</v>
      </c>
      <c r="BE961" s="143">
        <f>IF(N961="základní",J961,0)</f>
        <v>0</v>
      </c>
      <c r="BF961" s="143">
        <f>IF(N961="snížená",J961,0)</f>
        <v>0</v>
      </c>
      <c r="BG961" s="143">
        <f>IF(N961="zákl. přenesená",J961,0)</f>
        <v>0</v>
      </c>
      <c r="BH961" s="143">
        <f>IF(N961="sníž. přenesená",J961,0)</f>
        <v>0</v>
      </c>
      <c r="BI961" s="143">
        <f>IF(N961="nulová",J961,0)</f>
        <v>0</v>
      </c>
      <c r="BJ961" s="18" t="s">
        <v>84</v>
      </c>
      <c r="BK961" s="143">
        <f>ROUND(I961*H961,2)</f>
        <v>0</v>
      </c>
      <c r="BL961" s="18" t="s">
        <v>256</v>
      </c>
      <c r="BM961" s="142" t="s">
        <v>992</v>
      </c>
    </row>
    <row r="962" spans="2:47" s="1" customFormat="1" ht="19.2">
      <c r="B962" s="34"/>
      <c r="D962" s="144" t="s">
        <v>155</v>
      </c>
      <c r="F962" s="145" t="s">
        <v>993</v>
      </c>
      <c r="I962" s="146"/>
      <c r="L962" s="34"/>
      <c r="M962" s="147"/>
      <c r="T962" s="55"/>
      <c r="AT962" s="18" t="s">
        <v>155</v>
      </c>
      <c r="AU962" s="18" t="s">
        <v>86</v>
      </c>
    </row>
    <row r="963" spans="2:47" s="1" customFormat="1" ht="12">
      <c r="B963" s="34"/>
      <c r="D963" s="148" t="s">
        <v>157</v>
      </c>
      <c r="F963" s="149" t="s">
        <v>994</v>
      </c>
      <c r="I963" s="146"/>
      <c r="L963" s="34"/>
      <c r="M963" s="147"/>
      <c r="T963" s="55"/>
      <c r="AT963" s="18" t="s">
        <v>157</v>
      </c>
      <c r="AU963" s="18" t="s">
        <v>86</v>
      </c>
    </row>
    <row r="964" spans="2:51" s="13" customFormat="1" ht="12">
      <c r="B964" s="157"/>
      <c r="D964" s="144" t="s">
        <v>171</v>
      </c>
      <c r="E964" s="158" t="s">
        <v>3</v>
      </c>
      <c r="F964" s="159" t="s">
        <v>356</v>
      </c>
      <c r="H964" s="158" t="s">
        <v>3</v>
      </c>
      <c r="I964" s="160"/>
      <c r="L964" s="157"/>
      <c r="M964" s="161"/>
      <c r="T964" s="162"/>
      <c r="AT964" s="158" t="s">
        <v>171</v>
      </c>
      <c r="AU964" s="158" t="s">
        <v>86</v>
      </c>
      <c r="AV964" s="13" t="s">
        <v>84</v>
      </c>
      <c r="AW964" s="13" t="s">
        <v>37</v>
      </c>
      <c r="AX964" s="13" t="s">
        <v>76</v>
      </c>
      <c r="AY964" s="158" t="s">
        <v>146</v>
      </c>
    </row>
    <row r="965" spans="2:51" s="12" customFormat="1" ht="12">
      <c r="B965" s="150"/>
      <c r="D965" s="144" t="s">
        <v>171</v>
      </c>
      <c r="E965" s="151" t="s">
        <v>3</v>
      </c>
      <c r="F965" s="152" t="s">
        <v>995</v>
      </c>
      <c r="H965" s="153">
        <v>253.115</v>
      </c>
      <c r="I965" s="154"/>
      <c r="L965" s="150"/>
      <c r="M965" s="155"/>
      <c r="T965" s="156"/>
      <c r="AT965" s="151" t="s">
        <v>171</v>
      </c>
      <c r="AU965" s="151" t="s">
        <v>86</v>
      </c>
      <c r="AV965" s="12" t="s">
        <v>86</v>
      </c>
      <c r="AW965" s="12" t="s">
        <v>37</v>
      </c>
      <c r="AX965" s="12" t="s">
        <v>76</v>
      </c>
      <c r="AY965" s="151" t="s">
        <v>146</v>
      </c>
    </row>
    <row r="966" spans="2:51" s="15" customFormat="1" ht="12">
      <c r="B966" s="181"/>
      <c r="D966" s="144" t="s">
        <v>171</v>
      </c>
      <c r="E966" s="182" t="s">
        <v>3</v>
      </c>
      <c r="F966" s="183" t="s">
        <v>271</v>
      </c>
      <c r="H966" s="184">
        <v>253.115</v>
      </c>
      <c r="I966" s="185"/>
      <c r="L966" s="181"/>
      <c r="M966" s="186"/>
      <c r="T966" s="187"/>
      <c r="AT966" s="182" t="s">
        <v>171</v>
      </c>
      <c r="AU966" s="182" t="s">
        <v>86</v>
      </c>
      <c r="AV966" s="15" t="s">
        <v>164</v>
      </c>
      <c r="AW966" s="15" t="s">
        <v>37</v>
      </c>
      <c r="AX966" s="15" t="s">
        <v>76</v>
      </c>
      <c r="AY966" s="182" t="s">
        <v>146</v>
      </c>
    </row>
    <row r="967" spans="2:51" s="14" customFormat="1" ht="12">
      <c r="B967" s="163"/>
      <c r="D967" s="144" t="s">
        <v>171</v>
      </c>
      <c r="E967" s="164" t="s">
        <v>3</v>
      </c>
      <c r="F967" s="165" t="s">
        <v>180</v>
      </c>
      <c r="H967" s="166">
        <v>253.115</v>
      </c>
      <c r="I967" s="167"/>
      <c r="L967" s="163"/>
      <c r="M967" s="168"/>
      <c r="T967" s="169"/>
      <c r="AT967" s="164" t="s">
        <v>171</v>
      </c>
      <c r="AU967" s="164" t="s">
        <v>86</v>
      </c>
      <c r="AV967" s="14" t="s">
        <v>153</v>
      </c>
      <c r="AW967" s="14" t="s">
        <v>37</v>
      </c>
      <c r="AX967" s="14" t="s">
        <v>84</v>
      </c>
      <c r="AY967" s="164" t="s">
        <v>146</v>
      </c>
    </row>
    <row r="968" spans="2:65" s="1" customFormat="1" ht="49.2" customHeight="1">
      <c r="B968" s="129"/>
      <c r="C968" s="170" t="s">
        <v>996</v>
      </c>
      <c r="D968" s="170" t="s">
        <v>257</v>
      </c>
      <c r="E968" s="172" t="s">
        <v>997</v>
      </c>
      <c r="F968" s="173" t="s">
        <v>998</v>
      </c>
      <c r="G968" s="174" t="s">
        <v>151</v>
      </c>
      <c r="H968" s="175">
        <v>295.006</v>
      </c>
      <c r="I968" s="176"/>
      <c r="J968" s="177">
        <f>ROUND(I968*H968,2)</f>
        <v>0</v>
      </c>
      <c r="K968" s="173" t="s">
        <v>152</v>
      </c>
      <c r="L968" s="178"/>
      <c r="M968" s="179" t="s">
        <v>3</v>
      </c>
      <c r="N968" s="180" t="s">
        <v>47</v>
      </c>
      <c r="P968" s="140">
        <f>O968*H968</f>
        <v>0</v>
      </c>
      <c r="Q968" s="140">
        <v>0.0053</v>
      </c>
      <c r="R968" s="140">
        <f>Q968*H968</f>
        <v>1.5635317999999998</v>
      </c>
      <c r="S968" s="140">
        <v>0</v>
      </c>
      <c r="T968" s="141">
        <f>S968*H968</f>
        <v>0</v>
      </c>
      <c r="AR968" s="142" t="s">
        <v>379</v>
      </c>
      <c r="AT968" s="142" t="s">
        <v>257</v>
      </c>
      <c r="AU968" s="142" t="s">
        <v>86</v>
      </c>
      <c r="AY968" s="18" t="s">
        <v>146</v>
      </c>
      <c r="BE968" s="143">
        <f>IF(N968="základní",J968,0)</f>
        <v>0</v>
      </c>
      <c r="BF968" s="143">
        <f>IF(N968="snížená",J968,0)</f>
        <v>0</v>
      </c>
      <c r="BG968" s="143">
        <f>IF(N968="zákl. přenesená",J968,0)</f>
        <v>0</v>
      </c>
      <c r="BH968" s="143">
        <f>IF(N968="sníž. přenesená",J968,0)</f>
        <v>0</v>
      </c>
      <c r="BI968" s="143">
        <f>IF(N968="nulová",J968,0)</f>
        <v>0</v>
      </c>
      <c r="BJ968" s="18" t="s">
        <v>84</v>
      </c>
      <c r="BK968" s="143">
        <f>ROUND(I968*H968,2)</f>
        <v>0</v>
      </c>
      <c r="BL968" s="18" t="s">
        <v>256</v>
      </c>
      <c r="BM968" s="142" t="s">
        <v>999</v>
      </c>
    </row>
    <row r="969" spans="2:47" s="1" customFormat="1" ht="28.8">
      <c r="B969" s="34"/>
      <c r="D969" s="144" t="s">
        <v>155</v>
      </c>
      <c r="F969" s="145" t="s">
        <v>998</v>
      </c>
      <c r="I969" s="146"/>
      <c r="L969" s="34"/>
      <c r="M969" s="147"/>
      <c r="T969" s="55"/>
      <c r="AT969" s="18" t="s">
        <v>155</v>
      </c>
      <c r="AU969" s="18" t="s">
        <v>86</v>
      </c>
    </row>
    <row r="970" spans="2:51" s="12" customFormat="1" ht="12">
      <c r="B970" s="150"/>
      <c r="D970" s="144" t="s">
        <v>171</v>
      </c>
      <c r="F970" s="152" t="s">
        <v>1000</v>
      </c>
      <c r="H970" s="153">
        <v>295.006</v>
      </c>
      <c r="I970" s="154"/>
      <c r="L970" s="150"/>
      <c r="M970" s="155"/>
      <c r="T970" s="156"/>
      <c r="AT970" s="151" t="s">
        <v>171</v>
      </c>
      <c r="AU970" s="151" t="s">
        <v>86</v>
      </c>
      <c r="AV970" s="12" t="s">
        <v>86</v>
      </c>
      <c r="AW970" s="12" t="s">
        <v>4</v>
      </c>
      <c r="AX970" s="12" t="s">
        <v>84</v>
      </c>
      <c r="AY970" s="151" t="s">
        <v>146</v>
      </c>
    </row>
    <row r="971" spans="2:65" s="1" customFormat="1" ht="33" customHeight="1">
      <c r="B971" s="129"/>
      <c r="C971" s="130" t="s">
        <v>1001</v>
      </c>
      <c r="D971" s="130" t="s">
        <v>148</v>
      </c>
      <c r="E971" s="132" t="s">
        <v>1002</v>
      </c>
      <c r="F971" s="133" t="s">
        <v>1003</v>
      </c>
      <c r="G971" s="134" t="s">
        <v>1004</v>
      </c>
      <c r="H971" s="188"/>
      <c r="I971" s="136"/>
      <c r="J971" s="137">
        <f>ROUND(I971*H971,2)</f>
        <v>0</v>
      </c>
      <c r="K971" s="133" t="s">
        <v>152</v>
      </c>
      <c r="L971" s="34"/>
      <c r="M971" s="138" t="s">
        <v>3</v>
      </c>
      <c r="N971" s="139" t="s">
        <v>47</v>
      </c>
      <c r="P971" s="140">
        <f>O971*H971</f>
        <v>0</v>
      </c>
      <c r="Q971" s="140">
        <v>0</v>
      </c>
      <c r="R971" s="140">
        <f>Q971*H971</f>
        <v>0</v>
      </c>
      <c r="S971" s="140">
        <v>0</v>
      </c>
      <c r="T971" s="141">
        <f>S971*H971</f>
        <v>0</v>
      </c>
      <c r="AR971" s="142" t="s">
        <v>256</v>
      </c>
      <c r="AT971" s="142" t="s">
        <v>148</v>
      </c>
      <c r="AU971" s="142" t="s">
        <v>86</v>
      </c>
      <c r="AY971" s="18" t="s">
        <v>146</v>
      </c>
      <c r="BE971" s="143">
        <f>IF(N971="základní",J971,0)</f>
        <v>0</v>
      </c>
      <c r="BF971" s="143">
        <f>IF(N971="snížená",J971,0)</f>
        <v>0</v>
      </c>
      <c r="BG971" s="143">
        <f>IF(N971="zákl. přenesená",J971,0)</f>
        <v>0</v>
      </c>
      <c r="BH971" s="143">
        <f>IF(N971="sníž. přenesená",J971,0)</f>
        <v>0</v>
      </c>
      <c r="BI971" s="143">
        <f>IF(N971="nulová",J971,0)</f>
        <v>0</v>
      </c>
      <c r="BJ971" s="18" t="s">
        <v>84</v>
      </c>
      <c r="BK971" s="143">
        <f>ROUND(I971*H971,2)</f>
        <v>0</v>
      </c>
      <c r="BL971" s="18" t="s">
        <v>256</v>
      </c>
      <c r="BM971" s="142" t="s">
        <v>1005</v>
      </c>
    </row>
    <row r="972" spans="2:47" s="1" customFormat="1" ht="28.8">
      <c r="B972" s="34"/>
      <c r="D972" s="144" t="s">
        <v>155</v>
      </c>
      <c r="F972" s="145" t="s">
        <v>1006</v>
      </c>
      <c r="I972" s="146"/>
      <c r="L972" s="34"/>
      <c r="M972" s="147"/>
      <c r="T972" s="55"/>
      <c r="AT972" s="18" t="s">
        <v>155</v>
      </c>
      <c r="AU972" s="18" t="s">
        <v>86</v>
      </c>
    </row>
    <row r="973" spans="2:47" s="1" customFormat="1" ht="12">
      <c r="B973" s="34"/>
      <c r="D973" s="148" t="s">
        <v>157</v>
      </c>
      <c r="F973" s="149" t="s">
        <v>1007</v>
      </c>
      <c r="I973" s="146"/>
      <c r="L973" s="34"/>
      <c r="M973" s="147"/>
      <c r="T973" s="55"/>
      <c r="AT973" s="18" t="s">
        <v>157</v>
      </c>
      <c r="AU973" s="18" t="s">
        <v>86</v>
      </c>
    </row>
    <row r="974" spans="2:63" s="11" customFormat="1" ht="22.95" customHeight="1">
      <c r="B974" s="117"/>
      <c r="D974" s="118" t="s">
        <v>75</v>
      </c>
      <c r="E974" s="127" t="s">
        <v>1008</v>
      </c>
      <c r="F974" s="127" t="s">
        <v>1009</v>
      </c>
      <c r="I974" s="120"/>
      <c r="J974" s="128">
        <f>BK974</f>
        <v>0</v>
      </c>
      <c r="L974" s="117"/>
      <c r="M974" s="122"/>
      <c r="P974" s="123">
        <f>SUM(P975:P1011)</f>
        <v>0</v>
      </c>
      <c r="R974" s="123">
        <f>SUM(R975:R1011)</f>
        <v>1.68596332</v>
      </c>
      <c r="T974" s="124">
        <f>SUM(T975:T1011)</f>
        <v>0</v>
      </c>
      <c r="AR974" s="118" t="s">
        <v>86</v>
      </c>
      <c r="AT974" s="125" t="s">
        <v>75</v>
      </c>
      <c r="AU974" s="125" t="s">
        <v>84</v>
      </c>
      <c r="AY974" s="118" t="s">
        <v>146</v>
      </c>
      <c r="BK974" s="126">
        <f>SUM(BK975:BK1011)</f>
        <v>0</v>
      </c>
    </row>
    <row r="975" spans="2:65" s="1" customFormat="1" ht="24.15" customHeight="1">
      <c r="B975" s="129"/>
      <c r="C975" s="130" t="s">
        <v>1010</v>
      </c>
      <c r="D975" s="130" t="s">
        <v>148</v>
      </c>
      <c r="E975" s="132" t="s">
        <v>1011</v>
      </c>
      <c r="F975" s="133" t="s">
        <v>1012</v>
      </c>
      <c r="G975" s="134" t="s">
        <v>151</v>
      </c>
      <c r="H975" s="135">
        <v>210.8</v>
      </c>
      <c r="I975" s="136"/>
      <c r="J975" s="137">
        <f>ROUND(I975*H975,2)</f>
        <v>0</v>
      </c>
      <c r="K975" s="133" t="s">
        <v>152</v>
      </c>
      <c r="L975" s="34"/>
      <c r="M975" s="138" t="s">
        <v>3</v>
      </c>
      <c r="N975" s="139" t="s">
        <v>47</v>
      </c>
      <c r="P975" s="140">
        <f>O975*H975</f>
        <v>0</v>
      </c>
      <c r="Q975" s="140">
        <v>0</v>
      </c>
      <c r="R975" s="140">
        <f>Q975*H975</f>
        <v>0</v>
      </c>
      <c r="S975" s="140">
        <v>0</v>
      </c>
      <c r="T975" s="141">
        <f>S975*H975</f>
        <v>0</v>
      </c>
      <c r="AR975" s="142" t="s">
        <v>256</v>
      </c>
      <c r="AT975" s="142" t="s">
        <v>148</v>
      </c>
      <c r="AU975" s="142" t="s">
        <v>86</v>
      </c>
      <c r="AY975" s="18" t="s">
        <v>146</v>
      </c>
      <c r="BE975" s="143">
        <f>IF(N975="základní",J975,0)</f>
        <v>0</v>
      </c>
      <c r="BF975" s="143">
        <f>IF(N975="snížená",J975,0)</f>
        <v>0</v>
      </c>
      <c r="BG975" s="143">
        <f>IF(N975="zákl. přenesená",J975,0)</f>
        <v>0</v>
      </c>
      <c r="BH975" s="143">
        <f>IF(N975="sníž. přenesená",J975,0)</f>
        <v>0</v>
      </c>
      <c r="BI975" s="143">
        <f>IF(N975="nulová",J975,0)</f>
        <v>0</v>
      </c>
      <c r="BJ975" s="18" t="s">
        <v>84</v>
      </c>
      <c r="BK975" s="143">
        <f>ROUND(I975*H975,2)</f>
        <v>0</v>
      </c>
      <c r="BL975" s="18" t="s">
        <v>256</v>
      </c>
      <c r="BM975" s="142" t="s">
        <v>1013</v>
      </c>
    </row>
    <row r="976" spans="2:47" s="1" customFormat="1" ht="28.8">
      <c r="B976" s="34"/>
      <c r="D976" s="144" t="s">
        <v>155</v>
      </c>
      <c r="F976" s="145" t="s">
        <v>1014</v>
      </c>
      <c r="I976" s="146"/>
      <c r="L976" s="34"/>
      <c r="M976" s="147"/>
      <c r="T976" s="55"/>
      <c r="AT976" s="18" t="s">
        <v>155</v>
      </c>
      <c r="AU976" s="18" t="s">
        <v>86</v>
      </c>
    </row>
    <row r="977" spans="2:47" s="1" customFormat="1" ht="12">
      <c r="B977" s="34"/>
      <c r="D977" s="148" t="s">
        <v>157</v>
      </c>
      <c r="F977" s="149" t="s">
        <v>1015</v>
      </c>
      <c r="I977" s="146"/>
      <c r="L977" s="34"/>
      <c r="M977" s="147"/>
      <c r="T977" s="55"/>
      <c r="AT977" s="18" t="s">
        <v>157</v>
      </c>
      <c r="AU977" s="18" t="s">
        <v>86</v>
      </c>
    </row>
    <row r="978" spans="2:51" s="13" customFormat="1" ht="12">
      <c r="B978" s="157"/>
      <c r="D978" s="144" t="s">
        <v>171</v>
      </c>
      <c r="E978" s="158" t="s">
        <v>3</v>
      </c>
      <c r="F978" s="159" t="s">
        <v>356</v>
      </c>
      <c r="H978" s="158" t="s">
        <v>3</v>
      </c>
      <c r="I978" s="160"/>
      <c r="L978" s="157"/>
      <c r="M978" s="161"/>
      <c r="T978" s="162"/>
      <c r="AT978" s="158" t="s">
        <v>171</v>
      </c>
      <c r="AU978" s="158" t="s">
        <v>86</v>
      </c>
      <c r="AV978" s="13" t="s">
        <v>84</v>
      </c>
      <c r="AW978" s="13" t="s">
        <v>37</v>
      </c>
      <c r="AX978" s="13" t="s">
        <v>76</v>
      </c>
      <c r="AY978" s="158" t="s">
        <v>146</v>
      </c>
    </row>
    <row r="979" spans="2:51" s="12" customFormat="1" ht="20.4">
      <c r="B979" s="150"/>
      <c r="D979" s="144" t="s">
        <v>171</v>
      </c>
      <c r="E979" s="151" t="s">
        <v>3</v>
      </c>
      <c r="F979" s="152" t="s">
        <v>1016</v>
      </c>
      <c r="H979" s="153">
        <v>210.8</v>
      </c>
      <c r="I979" s="154"/>
      <c r="L979" s="150"/>
      <c r="M979" s="155"/>
      <c r="T979" s="156"/>
      <c r="AT979" s="151" t="s">
        <v>171</v>
      </c>
      <c r="AU979" s="151" t="s">
        <v>86</v>
      </c>
      <c r="AV979" s="12" t="s">
        <v>86</v>
      </c>
      <c r="AW979" s="12" t="s">
        <v>37</v>
      </c>
      <c r="AX979" s="12" t="s">
        <v>76</v>
      </c>
      <c r="AY979" s="151" t="s">
        <v>146</v>
      </c>
    </row>
    <row r="980" spans="2:51" s="15" customFormat="1" ht="12">
      <c r="B980" s="181"/>
      <c r="D980" s="144" t="s">
        <v>171</v>
      </c>
      <c r="E980" s="182" t="s">
        <v>3</v>
      </c>
      <c r="F980" s="183" t="s">
        <v>271</v>
      </c>
      <c r="H980" s="184">
        <v>210.8</v>
      </c>
      <c r="I980" s="185"/>
      <c r="L980" s="181"/>
      <c r="M980" s="186"/>
      <c r="T980" s="187"/>
      <c r="AT980" s="182" t="s">
        <v>171</v>
      </c>
      <c r="AU980" s="182" t="s">
        <v>86</v>
      </c>
      <c r="AV980" s="15" t="s">
        <v>164</v>
      </c>
      <c r="AW980" s="15" t="s">
        <v>37</v>
      </c>
      <c r="AX980" s="15" t="s">
        <v>76</v>
      </c>
      <c r="AY980" s="182" t="s">
        <v>146</v>
      </c>
    </row>
    <row r="981" spans="2:51" s="14" customFormat="1" ht="12">
      <c r="B981" s="163"/>
      <c r="D981" s="144" t="s">
        <v>171</v>
      </c>
      <c r="E981" s="164" t="s">
        <v>3</v>
      </c>
      <c r="F981" s="165" t="s">
        <v>180</v>
      </c>
      <c r="H981" s="166">
        <v>210.8</v>
      </c>
      <c r="I981" s="167"/>
      <c r="L981" s="163"/>
      <c r="M981" s="168"/>
      <c r="T981" s="169"/>
      <c r="AT981" s="164" t="s">
        <v>171</v>
      </c>
      <c r="AU981" s="164" t="s">
        <v>86</v>
      </c>
      <c r="AV981" s="14" t="s">
        <v>153</v>
      </c>
      <c r="AW981" s="14" t="s">
        <v>37</v>
      </c>
      <c r="AX981" s="14" t="s">
        <v>84</v>
      </c>
      <c r="AY981" s="164" t="s">
        <v>146</v>
      </c>
    </row>
    <row r="982" spans="2:65" s="1" customFormat="1" ht="24.15" customHeight="1">
      <c r="B982" s="129"/>
      <c r="C982" s="170" t="s">
        <v>1017</v>
      </c>
      <c r="D982" s="170" t="s">
        <v>257</v>
      </c>
      <c r="E982" s="172" t="s">
        <v>1018</v>
      </c>
      <c r="F982" s="173" t="s">
        <v>1019</v>
      </c>
      <c r="G982" s="174" t="s">
        <v>151</v>
      </c>
      <c r="H982" s="175">
        <v>231.88</v>
      </c>
      <c r="I982" s="176"/>
      <c r="J982" s="177">
        <f>ROUND(I982*H982,2)</f>
        <v>0</v>
      </c>
      <c r="K982" s="173" t="s">
        <v>152</v>
      </c>
      <c r="L982" s="178"/>
      <c r="M982" s="179" t="s">
        <v>3</v>
      </c>
      <c r="N982" s="180" t="s">
        <v>47</v>
      </c>
      <c r="P982" s="140">
        <f>O982*H982</f>
        <v>0</v>
      </c>
      <c r="Q982" s="140">
        <v>0.0049</v>
      </c>
      <c r="R982" s="140">
        <f>Q982*H982</f>
        <v>1.136212</v>
      </c>
      <c r="S982" s="140">
        <v>0</v>
      </c>
      <c r="T982" s="141">
        <f>S982*H982</f>
        <v>0</v>
      </c>
      <c r="AR982" s="142" t="s">
        <v>379</v>
      </c>
      <c r="AT982" s="142" t="s">
        <v>257</v>
      </c>
      <c r="AU982" s="142" t="s">
        <v>86</v>
      </c>
      <c r="AY982" s="18" t="s">
        <v>146</v>
      </c>
      <c r="BE982" s="143">
        <f>IF(N982="základní",J982,0)</f>
        <v>0</v>
      </c>
      <c r="BF982" s="143">
        <f>IF(N982="snížená",J982,0)</f>
        <v>0</v>
      </c>
      <c r="BG982" s="143">
        <f>IF(N982="zákl. přenesená",J982,0)</f>
        <v>0</v>
      </c>
      <c r="BH982" s="143">
        <f>IF(N982="sníž. přenesená",J982,0)</f>
        <v>0</v>
      </c>
      <c r="BI982" s="143">
        <f>IF(N982="nulová",J982,0)</f>
        <v>0</v>
      </c>
      <c r="BJ982" s="18" t="s">
        <v>84</v>
      </c>
      <c r="BK982" s="143">
        <f>ROUND(I982*H982,2)</f>
        <v>0</v>
      </c>
      <c r="BL982" s="18" t="s">
        <v>256</v>
      </c>
      <c r="BM982" s="142" t="s">
        <v>1020</v>
      </c>
    </row>
    <row r="983" spans="2:47" s="1" customFormat="1" ht="19.2">
      <c r="B983" s="34"/>
      <c r="D983" s="144" t="s">
        <v>155</v>
      </c>
      <c r="F983" s="145" t="s">
        <v>1019</v>
      </c>
      <c r="I983" s="146"/>
      <c r="L983" s="34"/>
      <c r="M983" s="147"/>
      <c r="T983" s="55"/>
      <c r="AT983" s="18" t="s">
        <v>155</v>
      </c>
      <c r="AU983" s="18" t="s">
        <v>86</v>
      </c>
    </row>
    <row r="984" spans="2:51" s="12" customFormat="1" ht="12">
      <c r="B984" s="150"/>
      <c r="D984" s="144" t="s">
        <v>171</v>
      </c>
      <c r="F984" s="152" t="s">
        <v>1021</v>
      </c>
      <c r="H984" s="153">
        <v>231.88</v>
      </c>
      <c r="I984" s="154"/>
      <c r="L984" s="150"/>
      <c r="M984" s="155"/>
      <c r="T984" s="156"/>
      <c r="AT984" s="151" t="s">
        <v>171</v>
      </c>
      <c r="AU984" s="151" t="s">
        <v>86</v>
      </c>
      <c r="AV984" s="12" t="s">
        <v>86</v>
      </c>
      <c r="AW984" s="12" t="s">
        <v>4</v>
      </c>
      <c r="AX984" s="12" t="s">
        <v>84</v>
      </c>
      <c r="AY984" s="151" t="s">
        <v>146</v>
      </c>
    </row>
    <row r="985" spans="2:65" s="1" customFormat="1" ht="24.15" customHeight="1">
      <c r="B985" s="129"/>
      <c r="C985" s="170" t="s">
        <v>1022</v>
      </c>
      <c r="D985" s="170" t="s">
        <v>257</v>
      </c>
      <c r="E985" s="172" t="s">
        <v>1023</v>
      </c>
      <c r="F985" s="173" t="s">
        <v>1024</v>
      </c>
      <c r="G985" s="174" t="s">
        <v>167</v>
      </c>
      <c r="H985" s="175">
        <v>12.7</v>
      </c>
      <c r="I985" s="176"/>
      <c r="J985" s="177">
        <f>ROUND(I985*H985,2)</f>
        <v>0</v>
      </c>
      <c r="K985" s="173" t="s">
        <v>152</v>
      </c>
      <c r="L985" s="178"/>
      <c r="M985" s="179" t="s">
        <v>3</v>
      </c>
      <c r="N985" s="180" t="s">
        <v>47</v>
      </c>
      <c r="P985" s="140">
        <f>O985*H985</f>
        <v>0</v>
      </c>
      <c r="Q985" s="140">
        <v>0.035</v>
      </c>
      <c r="R985" s="140">
        <f>Q985*H985</f>
        <v>0.4445</v>
      </c>
      <c r="S985" s="140">
        <v>0</v>
      </c>
      <c r="T985" s="141">
        <f>S985*H985</f>
        <v>0</v>
      </c>
      <c r="AR985" s="142" t="s">
        <v>379</v>
      </c>
      <c r="AT985" s="142" t="s">
        <v>257</v>
      </c>
      <c r="AU985" s="142" t="s">
        <v>86</v>
      </c>
      <c r="AY985" s="18" t="s">
        <v>146</v>
      </c>
      <c r="BE985" s="143">
        <f>IF(N985="základní",J985,0)</f>
        <v>0</v>
      </c>
      <c r="BF985" s="143">
        <f>IF(N985="snížená",J985,0)</f>
        <v>0</v>
      </c>
      <c r="BG985" s="143">
        <f>IF(N985="zákl. přenesená",J985,0)</f>
        <v>0</v>
      </c>
      <c r="BH985" s="143">
        <f>IF(N985="sníž. přenesená",J985,0)</f>
        <v>0</v>
      </c>
      <c r="BI985" s="143">
        <f>IF(N985="nulová",J985,0)</f>
        <v>0</v>
      </c>
      <c r="BJ985" s="18" t="s">
        <v>84</v>
      </c>
      <c r="BK985" s="143">
        <f>ROUND(I985*H985,2)</f>
        <v>0</v>
      </c>
      <c r="BL985" s="18" t="s">
        <v>256</v>
      </c>
      <c r="BM985" s="142" t="s">
        <v>1025</v>
      </c>
    </row>
    <row r="986" spans="2:47" s="1" customFormat="1" ht="19.2">
      <c r="B986" s="34"/>
      <c r="D986" s="144" t="s">
        <v>155</v>
      </c>
      <c r="F986" s="145" t="s">
        <v>1024</v>
      </c>
      <c r="I986" s="146"/>
      <c r="L986" s="34"/>
      <c r="M986" s="147"/>
      <c r="T986" s="55"/>
      <c r="AT986" s="18" t="s">
        <v>155</v>
      </c>
      <c r="AU986" s="18" t="s">
        <v>86</v>
      </c>
    </row>
    <row r="987" spans="2:65" s="1" customFormat="1" ht="24.15" customHeight="1">
      <c r="B987" s="129"/>
      <c r="C987" s="130" t="s">
        <v>1026</v>
      </c>
      <c r="D987" s="130" t="s">
        <v>148</v>
      </c>
      <c r="E987" s="132" t="s">
        <v>1027</v>
      </c>
      <c r="F987" s="133" t="s">
        <v>1028</v>
      </c>
      <c r="G987" s="134" t="s">
        <v>151</v>
      </c>
      <c r="H987" s="135">
        <v>10.1</v>
      </c>
      <c r="I987" s="136"/>
      <c r="J987" s="137">
        <f>ROUND(I987*H987,2)</f>
        <v>0</v>
      </c>
      <c r="K987" s="133" t="s">
        <v>152</v>
      </c>
      <c r="L987" s="34"/>
      <c r="M987" s="138" t="s">
        <v>3</v>
      </c>
      <c r="N987" s="139" t="s">
        <v>47</v>
      </c>
      <c r="P987" s="140">
        <f>O987*H987</f>
        <v>0</v>
      </c>
      <c r="Q987" s="140">
        <v>0</v>
      </c>
      <c r="R987" s="140">
        <f>Q987*H987</f>
        <v>0</v>
      </c>
      <c r="S987" s="140">
        <v>0</v>
      </c>
      <c r="T987" s="141">
        <f>S987*H987</f>
        <v>0</v>
      </c>
      <c r="AR987" s="142" t="s">
        <v>256</v>
      </c>
      <c r="AT987" s="142" t="s">
        <v>148</v>
      </c>
      <c r="AU987" s="142" t="s">
        <v>86</v>
      </c>
      <c r="AY987" s="18" t="s">
        <v>146</v>
      </c>
      <c r="BE987" s="143">
        <f>IF(N987="základní",J987,0)</f>
        <v>0</v>
      </c>
      <c r="BF987" s="143">
        <f>IF(N987="snížená",J987,0)</f>
        <v>0</v>
      </c>
      <c r="BG987" s="143">
        <f>IF(N987="zákl. přenesená",J987,0)</f>
        <v>0</v>
      </c>
      <c r="BH987" s="143">
        <f>IF(N987="sníž. přenesená",J987,0)</f>
        <v>0</v>
      </c>
      <c r="BI987" s="143">
        <f>IF(N987="nulová",J987,0)</f>
        <v>0</v>
      </c>
      <c r="BJ987" s="18" t="s">
        <v>84</v>
      </c>
      <c r="BK987" s="143">
        <f>ROUND(I987*H987,2)</f>
        <v>0</v>
      </c>
      <c r="BL987" s="18" t="s">
        <v>256</v>
      </c>
      <c r="BM987" s="142" t="s">
        <v>1029</v>
      </c>
    </row>
    <row r="988" spans="2:47" s="1" customFormat="1" ht="28.8">
      <c r="B988" s="34"/>
      <c r="D988" s="144" t="s">
        <v>155</v>
      </c>
      <c r="F988" s="145" t="s">
        <v>1030</v>
      </c>
      <c r="I988" s="146"/>
      <c r="L988" s="34"/>
      <c r="M988" s="147"/>
      <c r="T988" s="55"/>
      <c r="AT988" s="18" t="s">
        <v>155</v>
      </c>
      <c r="AU988" s="18" t="s">
        <v>86</v>
      </c>
    </row>
    <row r="989" spans="2:47" s="1" customFormat="1" ht="12">
      <c r="B989" s="34"/>
      <c r="D989" s="148" t="s">
        <v>157</v>
      </c>
      <c r="F989" s="149" t="s">
        <v>1031</v>
      </c>
      <c r="I989" s="146"/>
      <c r="L989" s="34"/>
      <c r="M989" s="147"/>
      <c r="T989" s="55"/>
      <c r="AT989" s="18" t="s">
        <v>157</v>
      </c>
      <c r="AU989" s="18" t="s">
        <v>86</v>
      </c>
    </row>
    <row r="990" spans="2:51" s="13" customFormat="1" ht="12">
      <c r="B990" s="157"/>
      <c r="D990" s="144" t="s">
        <v>171</v>
      </c>
      <c r="E990" s="158" t="s">
        <v>3</v>
      </c>
      <c r="F990" s="159" t="s">
        <v>356</v>
      </c>
      <c r="H990" s="158" t="s">
        <v>3</v>
      </c>
      <c r="I990" s="160"/>
      <c r="L990" s="157"/>
      <c r="M990" s="161"/>
      <c r="T990" s="162"/>
      <c r="AT990" s="158" t="s">
        <v>171</v>
      </c>
      <c r="AU990" s="158" t="s">
        <v>86</v>
      </c>
      <c r="AV990" s="13" t="s">
        <v>84</v>
      </c>
      <c r="AW990" s="13" t="s">
        <v>37</v>
      </c>
      <c r="AX990" s="13" t="s">
        <v>76</v>
      </c>
      <c r="AY990" s="158" t="s">
        <v>146</v>
      </c>
    </row>
    <row r="991" spans="2:51" s="12" customFormat="1" ht="12">
      <c r="B991" s="150"/>
      <c r="D991" s="144" t="s">
        <v>171</v>
      </c>
      <c r="E991" s="151" t="s">
        <v>3</v>
      </c>
      <c r="F991" s="152" t="s">
        <v>1032</v>
      </c>
      <c r="H991" s="153">
        <v>10.1</v>
      </c>
      <c r="I991" s="154"/>
      <c r="L991" s="150"/>
      <c r="M991" s="155"/>
      <c r="T991" s="156"/>
      <c r="AT991" s="151" t="s">
        <v>171</v>
      </c>
      <c r="AU991" s="151" t="s">
        <v>86</v>
      </c>
      <c r="AV991" s="12" t="s">
        <v>86</v>
      </c>
      <c r="AW991" s="12" t="s">
        <v>37</v>
      </c>
      <c r="AX991" s="12" t="s">
        <v>76</v>
      </c>
      <c r="AY991" s="151" t="s">
        <v>146</v>
      </c>
    </row>
    <row r="992" spans="2:51" s="15" customFormat="1" ht="12">
      <c r="B992" s="181"/>
      <c r="D992" s="144" t="s">
        <v>171</v>
      </c>
      <c r="E992" s="182" t="s">
        <v>3</v>
      </c>
      <c r="F992" s="183" t="s">
        <v>271</v>
      </c>
      <c r="H992" s="184">
        <v>10.1</v>
      </c>
      <c r="I992" s="185"/>
      <c r="L992" s="181"/>
      <c r="M992" s="186"/>
      <c r="T992" s="187"/>
      <c r="AT992" s="182" t="s">
        <v>171</v>
      </c>
      <c r="AU992" s="182" t="s">
        <v>86</v>
      </c>
      <c r="AV992" s="15" t="s">
        <v>164</v>
      </c>
      <c r="AW992" s="15" t="s">
        <v>37</v>
      </c>
      <c r="AX992" s="15" t="s">
        <v>76</v>
      </c>
      <c r="AY992" s="182" t="s">
        <v>146</v>
      </c>
    </row>
    <row r="993" spans="2:51" s="14" customFormat="1" ht="12">
      <c r="B993" s="163"/>
      <c r="D993" s="144" t="s">
        <v>171</v>
      </c>
      <c r="E993" s="164" t="s">
        <v>3</v>
      </c>
      <c r="F993" s="165" t="s">
        <v>180</v>
      </c>
      <c r="H993" s="166">
        <v>10.1</v>
      </c>
      <c r="I993" s="167"/>
      <c r="L993" s="163"/>
      <c r="M993" s="168"/>
      <c r="T993" s="169"/>
      <c r="AT993" s="164" t="s">
        <v>171</v>
      </c>
      <c r="AU993" s="164" t="s">
        <v>86</v>
      </c>
      <c r="AV993" s="14" t="s">
        <v>153</v>
      </c>
      <c r="AW993" s="14" t="s">
        <v>37</v>
      </c>
      <c r="AX993" s="14" t="s">
        <v>84</v>
      </c>
      <c r="AY993" s="164" t="s">
        <v>146</v>
      </c>
    </row>
    <row r="994" spans="2:65" s="1" customFormat="1" ht="24.15" customHeight="1">
      <c r="B994" s="129"/>
      <c r="C994" s="170" t="s">
        <v>1033</v>
      </c>
      <c r="D994" s="170" t="s">
        <v>257</v>
      </c>
      <c r="E994" s="172" t="s">
        <v>1034</v>
      </c>
      <c r="F994" s="173" t="s">
        <v>1035</v>
      </c>
      <c r="G994" s="174" t="s">
        <v>151</v>
      </c>
      <c r="H994" s="175">
        <v>11.772</v>
      </c>
      <c r="I994" s="176"/>
      <c r="J994" s="177">
        <f>ROUND(I994*H994,2)</f>
        <v>0</v>
      </c>
      <c r="K994" s="173" t="s">
        <v>152</v>
      </c>
      <c r="L994" s="178"/>
      <c r="M994" s="179" t="s">
        <v>3</v>
      </c>
      <c r="N994" s="180" t="s">
        <v>47</v>
      </c>
      <c r="P994" s="140">
        <f>O994*H994</f>
        <v>0</v>
      </c>
      <c r="Q994" s="140">
        <v>0.00061</v>
      </c>
      <c r="R994" s="140">
        <f>Q994*H994</f>
        <v>0.0071809199999999995</v>
      </c>
      <c r="S994" s="140">
        <v>0</v>
      </c>
      <c r="T994" s="141">
        <f>S994*H994</f>
        <v>0</v>
      </c>
      <c r="AR994" s="142" t="s">
        <v>379</v>
      </c>
      <c r="AT994" s="142" t="s">
        <v>257</v>
      </c>
      <c r="AU994" s="142" t="s">
        <v>86</v>
      </c>
      <c r="AY994" s="18" t="s">
        <v>146</v>
      </c>
      <c r="BE994" s="143">
        <f>IF(N994="základní",J994,0)</f>
        <v>0</v>
      </c>
      <c r="BF994" s="143">
        <f>IF(N994="snížená",J994,0)</f>
        <v>0</v>
      </c>
      <c r="BG994" s="143">
        <f>IF(N994="zákl. přenesená",J994,0)</f>
        <v>0</v>
      </c>
      <c r="BH994" s="143">
        <f>IF(N994="sníž. přenesená",J994,0)</f>
        <v>0</v>
      </c>
      <c r="BI994" s="143">
        <f>IF(N994="nulová",J994,0)</f>
        <v>0</v>
      </c>
      <c r="BJ994" s="18" t="s">
        <v>84</v>
      </c>
      <c r="BK994" s="143">
        <f>ROUND(I994*H994,2)</f>
        <v>0</v>
      </c>
      <c r="BL994" s="18" t="s">
        <v>256</v>
      </c>
      <c r="BM994" s="142" t="s">
        <v>1036</v>
      </c>
    </row>
    <row r="995" spans="2:47" s="1" customFormat="1" ht="19.2">
      <c r="B995" s="34"/>
      <c r="D995" s="144" t="s">
        <v>155</v>
      </c>
      <c r="F995" s="145" t="s">
        <v>1035</v>
      </c>
      <c r="I995" s="146"/>
      <c r="L995" s="34"/>
      <c r="M995" s="147"/>
      <c r="T995" s="55"/>
      <c r="AT995" s="18" t="s">
        <v>155</v>
      </c>
      <c r="AU995" s="18" t="s">
        <v>86</v>
      </c>
    </row>
    <row r="996" spans="2:51" s="12" customFormat="1" ht="12">
      <c r="B996" s="150"/>
      <c r="D996" s="144" t="s">
        <v>171</v>
      </c>
      <c r="F996" s="152" t="s">
        <v>1037</v>
      </c>
      <c r="H996" s="153">
        <v>11.772</v>
      </c>
      <c r="I996" s="154"/>
      <c r="L996" s="150"/>
      <c r="M996" s="155"/>
      <c r="T996" s="156"/>
      <c r="AT996" s="151" t="s">
        <v>171</v>
      </c>
      <c r="AU996" s="151" t="s">
        <v>86</v>
      </c>
      <c r="AV996" s="12" t="s">
        <v>86</v>
      </c>
      <c r="AW996" s="12" t="s">
        <v>4</v>
      </c>
      <c r="AX996" s="12" t="s">
        <v>84</v>
      </c>
      <c r="AY996" s="151" t="s">
        <v>146</v>
      </c>
    </row>
    <row r="997" spans="2:65" s="1" customFormat="1" ht="24.15" customHeight="1">
      <c r="B997" s="129"/>
      <c r="C997" s="130" t="s">
        <v>22</v>
      </c>
      <c r="D997" s="130" t="s">
        <v>148</v>
      </c>
      <c r="E997" s="132" t="s">
        <v>1038</v>
      </c>
      <c r="F997" s="133" t="s">
        <v>1039</v>
      </c>
      <c r="G997" s="134" t="s">
        <v>151</v>
      </c>
      <c r="H997" s="135">
        <v>3</v>
      </c>
      <c r="I997" s="136"/>
      <c r="J997" s="137">
        <f>ROUND(I997*H997,2)</f>
        <v>0</v>
      </c>
      <c r="K997" s="133" t="s">
        <v>152</v>
      </c>
      <c r="L997" s="34"/>
      <c r="M997" s="138" t="s">
        <v>3</v>
      </c>
      <c r="N997" s="139" t="s">
        <v>47</v>
      </c>
      <c r="P997" s="140">
        <f>O997*H997</f>
        <v>0</v>
      </c>
      <c r="Q997" s="140">
        <v>0.000224</v>
      </c>
      <c r="R997" s="140">
        <f>Q997*H997</f>
        <v>0.000672</v>
      </c>
      <c r="S997" s="140">
        <v>0</v>
      </c>
      <c r="T997" s="141">
        <f>S997*H997</f>
        <v>0</v>
      </c>
      <c r="AR997" s="142" t="s">
        <v>256</v>
      </c>
      <c r="AT997" s="142" t="s">
        <v>148</v>
      </c>
      <c r="AU997" s="142" t="s">
        <v>86</v>
      </c>
      <c r="AY997" s="18" t="s">
        <v>146</v>
      </c>
      <c r="BE997" s="143">
        <f>IF(N997="základní",J997,0)</f>
        <v>0</v>
      </c>
      <c r="BF997" s="143">
        <f>IF(N997="snížená",J997,0)</f>
        <v>0</v>
      </c>
      <c r="BG997" s="143">
        <f>IF(N997="zákl. přenesená",J997,0)</f>
        <v>0</v>
      </c>
      <c r="BH997" s="143">
        <f>IF(N997="sníž. přenesená",J997,0)</f>
        <v>0</v>
      </c>
      <c r="BI997" s="143">
        <f>IF(N997="nulová",J997,0)</f>
        <v>0</v>
      </c>
      <c r="BJ997" s="18" t="s">
        <v>84</v>
      </c>
      <c r="BK997" s="143">
        <f>ROUND(I997*H997,2)</f>
        <v>0</v>
      </c>
      <c r="BL997" s="18" t="s">
        <v>256</v>
      </c>
      <c r="BM997" s="142" t="s">
        <v>1040</v>
      </c>
    </row>
    <row r="998" spans="2:47" s="1" customFormat="1" ht="28.8">
      <c r="B998" s="34"/>
      <c r="D998" s="144" t="s">
        <v>155</v>
      </c>
      <c r="F998" s="145" t="s">
        <v>1041</v>
      </c>
      <c r="I998" s="146"/>
      <c r="L998" s="34"/>
      <c r="M998" s="147"/>
      <c r="T998" s="55"/>
      <c r="AT998" s="18" t="s">
        <v>155</v>
      </c>
      <c r="AU998" s="18" t="s">
        <v>86</v>
      </c>
    </row>
    <row r="999" spans="2:47" s="1" customFormat="1" ht="12">
      <c r="B999" s="34"/>
      <c r="D999" s="148" t="s">
        <v>157</v>
      </c>
      <c r="F999" s="149" t="s">
        <v>1042</v>
      </c>
      <c r="I999" s="146"/>
      <c r="L999" s="34"/>
      <c r="M999" s="147"/>
      <c r="T999" s="55"/>
      <c r="AT999" s="18" t="s">
        <v>157</v>
      </c>
      <c r="AU999" s="18" t="s">
        <v>86</v>
      </c>
    </row>
    <row r="1000" spans="2:65" s="1" customFormat="1" ht="24.15" customHeight="1">
      <c r="B1000" s="129"/>
      <c r="C1000" s="170" t="s">
        <v>1043</v>
      </c>
      <c r="D1000" s="170" t="s">
        <v>257</v>
      </c>
      <c r="E1000" s="172" t="s">
        <v>1044</v>
      </c>
      <c r="F1000" s="173" t="s">
        <v>1045</v>
      </c>
      <c r="G1000" s="174" t="s">
        <v>151</v>
      </c>
      <c r="H1000" s="175">
        <v>3.15</v>
      </c>
      <c r="I1000" s="176"/>
      <c r="J1000" s="177">
        <f>ROUND(I1000*H1000,2)</f>
        <v>0</v>
      </c>
      <c r="K1000" s="173" t="s">
        <v>152</v>
      </c>
      <c r="L1000" s="178"/>
      <c r="M1000" s="179" t="s">
        <v>3</v>
      </c>
      <c r="N1000" s="180" t="s">
        <v>47</v>
      </c>
      <c r="P1000" s="140">
        <f>O1000*H1000</f>
        <v>0</v>
      </c>
      <c r="Q1000" s="140">
        <v>0.0026</v>
      </c>
      <c r="R1000" s="140">
        <f>Q1000*H1000</f>
        <v>0.00819</v>
      </c>
      <c r="S1000" s="140">
        <v>0</v>
      </c>
      <c r="T1000" s="141">
        <f>S1000*H1000</f>
        <v>0</v>
      </c>
      <c r="AR1000" s="142" t="s">
        <v>379</v>
      </c>
      <c r="AT1000" s="142" t="s">
        <v>257</v>
      </c>
      <c r="AU1000" s="142" t="s">
        <v>86</v>
      </c>
      <c r="AY1000" s="18" t="s">
        <v>146</v>
      </c>
      <c r="BE1000" s="143">
        <f>IF(N1000="základní",J1000,0)</f>
        <v>0</v>
      </c>
      <c r="BF1000" s="143">
        <f>IF(N1000="snížená",J1000,0)</f>
        <v>0</v>
      </c>
      <c r="BG1000" s="143">
        <f>IF(N1000="zákl. přenesená",J1000,0)</f>
        <v>0</v>
      </c>
      <c r="BH1000" s="143">
        <f>IF(N1000="sníž. přenesená",J1000,0)</f>
        <v>0</v>
      </c>
      <c r="BI1000" s="143">
        <f>IF(N1000="nulová",J1000,0)</f>
        <v>0</v>
      </c>
      <c r="BJ1000" s="18" t="s">
        <v>84</v>
      </c>
      <c r="BK1000" s="143">
        <f>ROUND(I1000*H1000,2)</f>
        <v>0</v>
      </c>
      <c r="BL1000" s="18" t="s">
        <v>256</v>
      </c>
      <c r="BM1000" s="142" t="s">
        <v>1046</v>
      </c>
    </row>
    <row r="1001" spans="2:47" s="1" customFormat="1" ht="19.2">
      <c r="B1001" s="34"/>
      <c r="D1001" s="144" t="s">
        <v>155</v>
      </c>
      <c r="F1001" s="145" t="s">
        <v>1045</v>
      </c>
      <c r="I1001" s="146"/>
      <c r="L1001" s="34"/>
      <c r="M1001" s="147"/>
      <c r="T1001" s="55"/>
      <c r="AT1001" s="18" t="s">
        <v>155</v>
      </c>
      <c r="AU1001" s="18" t="s">
        <v>86</v>
      </c>
    </row>
    <row r="1002" spans="2:51" s="12" customFormat="1" ht="12">
      <c r="B1002" s="150"/>
      <c r="D1002" s="144" t="s">
        <v>171</v>
      </c>
      <c r="F1002" s="152" t="s">
        <v>1047</v>
      </c>
      <c r="H1002" s="153">
        <v>3.15</v>
      </c>
      <c r="I1002" s="154"/>
      <c r="L1002" s="150"/>
      <c r="M1002" s="155"/>
      <c r="T1002" s="156"/>
      <c r="AT1002" s="151" t="s">
        <v>171</v>
      </c>
      <c r="AU1002" s="151" t="s">
        <v>86</v>
      </c>
      <c r="AV1002" s="12" t="s">
        <v>86</v>
      </c>
      <c r="AW1002" s="12" t="s">
        <v>4</v>
      </c>
      <c r="AX1002" s="12" t="s">
        <v>84</v>
      </c>
      <c r="AY1002" s="151" t="s">
        <v>146</v>
      </c>
    </row>
    <row r="1003" spans="2:65" s="1" customFormat="1" ht="24.15" customHeight="1">
      <c r="B1003" s="129"/>
      <c r="C1003" s="130" t="s">
        <v>1048</v>
      </c>
      <c r="D1003" s="130" t="s">
        <v>148</v>
      </c>
      <c r="E1003" s="132" t="s">
        <v>1049</v>
      </c>
      <c r="F1003" s="133" t="s">
        <v>1050</v>
      </c>
      <c r="G1003" s="134" t="s">
        <v>151</v>
      </c>
      <c r="H1003" s="135">
        <v>20</v>
      </c>
      <c r="I1003" s="136"/>
      <c r="J1003" s="137">
        <f>ROUND(I1003*H1003,2)</f>
        <v>0</v>
      </c>
      <c r="K1003" s="133" t="s">
        <v>152</v>
      </c>
      <c r="L1003" s="34"/>
      <c r="M1003" s="138" t="s">
        <v>3</v>
      </c>
      <c r="N1003" s="139" t="s">
        <v>47</v>
      </c>
      <c r="P1003" s="140">
        <f>O1003*H1003</f>
        <v>0</v>
      </c>
      <c r="Q1003" s="140">
        <v>0.00131042</v>
      </c>
      <c r="R1003" s="140">
        <f>Q1003*H1003</f>
        <v>0.0262084</v>
      </c>
      <c r="S1003" s="140">
        <v>0</v>
      </c>
      <c r="T1003" s="141">
        <f>S1003*H1003</f>
        <v>0</v>
      </c>
      <c r="AR1003" s="142" t="s">
        <v>256</v>
      </c>
      <c r="AT1003" s="142" t="s">
        <v>148</v>
      </c>
      <c r="AU1003" s="142" t="s">
        <v>86</v>
      </c>
      <c r="AY1003" s="18" t="s">
        <v>146</v>
      </c>
      <c r="BE1003" s="143">
        <f>IF(N1003="základní",J1003,0)</f>
        <v>0</v>
      </c>
      <c r="BF1003" s="143">
        <f>IF(N1003="snížená",J1003,0)</f>
        <v>0</v>
      </c>
      <c r="BG1003" s="143">
        <f>IF(N1003="zákl. přenesená",J1003,0)</f>
        <v>0</v>
      </c>
      <c r="BH1003" s="143">
        <f>IF(N1003="sníž. přenesená",J1003,0)</f>
        <v>0</v>
      </c>
      <c r="BI1003" s="143">
        <f>IF(N1003="nulová",J1003,0)</f>
        <v>0</v>
      </c>
      <c r="BJ1003" s="18" t="s">
        <v>84</v>
      </c>
      <c r="BK1003" s="143">
        <f>ROUND(I1003*H1003,2)</f>
        <v>0</v>
      </c>
      <c r="BL1003" s="18" t="s">
        <v>256</v>
      </c>
      <c r="BM1003" s="142" t="s">
        <v>1051</v>
      </c>
    </row>
    <row r="1004" spans="2:47" s="1" customFormat="1" ht="38.4">
      <c r="B1004" s="34"/>
      <c r="D1004" s="144" t="s">
        <v>155</v>
      </c>
      <c r="F1004" s="145" t="s">
        <v>1052</v>
      </c>
      <c r="I1004" s="146"/>
      <c r="L1004" s="34"/>
      <c r="M1004" s="147"/>
      <c r="T1004" s="55"/>
      <c r="AT1004" s="18" t="s">
        <v>155</v>
      </c>
      <c r="AU1004" s="18" t="s">
        <v>86</v>
      </c>
    </row>
    <row r="1005" spans="2:47" s="1" customFormat="1" ht="12">
      <c r="B1005" s="34"/>
      <c r="D1005" s="148" t="s">
        <v>157</v>
      </c>
      <c r="F1005" s="149" t="s">
        <v>1053</v>
      </c>
      <c r="I1005" s="146"/>
      <c r="L1005" s="34"/>
      <c r="M1005" s="147"/>
      <c r="T1005" s="55"/>
      <c r="AT1005" s="18" t="s">
        <v>157</v>
      </c>
      <c r="AU1005" s="18" t="s">
        <v>86</v>
      </c>
    </row>
    <row r="1006" spans="2:65" s="1" customFormat="1" ht="33" customHeight="1">
      <c r="B1006" s="129"/>
      <c r="C1006" s="170" t="s">
        <v>1054</v>
      </c>
      <c r="D1006" s="170" t="s">
        <v>257</v>
      </c>
      <c r="E1006" s="172" t="s">
        <v>1055</v>
      </c>
      <c r="F1006" s="173" t="s">
        <v>1056</v>
      </c>
      <c r="G1006" s="174" t="s">
        <v>151</v>
      </c>
      <c r="H1006" s="175">
        <v>21</v>
      </c>
      <c r="I1006" s="176"/>
      <c r="J1006" s="177">
        <f>ROUND(I1006*H1006,2)</f>
        <v>0</v>
      </c>
      <c r="K1006" s="173" t="s">
        <v>152</v>
      </c>
      <c r="L1006" s="178"/>
      <c r="M1006" s="179" t="s">
        <v>3</v>
      </c>
      <c r="N1006" s="180" t="s">
        <v>47</v>
      </c>
      <c r="P1006" s="140">
        <f>O1006*H1006</f>
        <v>0</v>
      </c>
      <c r="Q1006" s="140">
        <v>0.003</v>
      </c>
      <c r="R1006" s="140">
        <f>Q1006*H1006</f>
        <v>0.063</v>
      </c>
      <c r="S1006" s="140">
        <v>0</v>
      </c>
      <c r="T1006" s="141">
        <f>S1006*H1006</f>
        <v>0</v>
      </c>
      <c r="AR1006" s="142" t="s">
        <v>379</v>
      </c>
      <c r="AT1006" s="142" t="s">
        <v>257</v>
      </c>
      <c r="AU1006" s="142" t="s">
        <v>86</v>
      </c>
      <c r="AY1006" s="18" t="s">
        <v>146</v>
      </c>
      <c r="BE1006" s="143">
        <f>IF(N1006="základní",J1006,0)</f>
        <v>0</v>
      </c>
      <c r="BF1006" s="143">
        <f>IF(N1006="snížená",J1006,0)</f>
        <v>0</v>
      </c>
      <c r="BG1006" s="143">
        <f>IF(N1006="zákl. přenesená",J1006,0)</f>
        <v>0</v>
      </c>
      <c r="BH1006" s="143">
        <f>IF(N1006="sníž. přenesená",J1006,0)</f>
        <v>0</v>
      </c>
      <c r="BI1006" s="143">
        <f>IF(N1006="nulová",J1006,0)</f>
        <v>0</v>
      </c>
      <c r="BJ1006" s="18" t="s">
        <v>84</v>
      </c>
      <c r="BK1006" s="143">
        <f>ROUND(I1006*H1006,2)</f>
        <v>0</v>
      </c>
      <c r="BL1006" s="18" t="s">
        <v>256</v>
      </c>
      <c r="BM1006" s="142" t="s">
        <v>1057</v>
      </c>
    </row>
    <row r="1007" spans="2:47" s="1" customFormat="1" ht="19.2">
      <c r="B1007" s="34"/>
      <c r="D1007" s="144" t="s">
        <v>155</v>
      </c>
      <c r="F1007" s="145" t="s">
        <v>1056</v>
      </c>
      <c r="I1007" s="146"/>
      <c r="L1007" s="34"/>
      <c r="M1007" s="147"/>
      <c r="T1007" s="55"/>
      <c r="AT1007" s="18" t="s">
        <v>155</v>
      </c>
      <c r="AU1007" s="18" t="s">
        <v>86</v>
      </c>
    </row>
    <row r="1008" spans="2:51" s="12" customFormat="1" ht="12">
      <c r="B1008" s="150"/>
      <c r="D1008" s="144" t="s">
        <v>171</v>
      </c>
      <c r="F1008" s="152" t="s">
        <v>1058</v>
      </c>
      <c r="H1008" s="153">
        <v>21</v>
      </c>
      <c r="I1008" s="154"/>
      <c r="L1008" s="150"/>
      <c r="M1008" s="155"/>
      <c r="T1008" s="156"/>
      <c r="AT1008" s="151" t="s">
        <v>171</v>
      </c>
      <c r="AU1008" s="151" t="s">
        <v>86</v>
      </c>
      <c r="AV1008" s="12" t="s">
        <v>86</v>
      </c>
      <c r="AW1008" s="12" t="s">
        <v>4</v>
      </c>
      <c r="AX1008" s="12" t="s">
        <v>84</v>
      </c>
      <c r="AY1008" s="151" t="s">
        <v>146</v>
      </c>
    </row>
    <row r="1009" spans="2:65" s="1" customFormat="1" ht="24.15" customHeight="1">
      <c r="B1009" s="129"/>
      <c r="C1009" s="130" t="s">
        <v>1059</v>
      </c>
      <c r="D1009" s="130" t="s">
        <v>148</v>
      </c>
      <c r="E1009" s="132" t="s">
        <v>1060</v>
      </c>
      <c r="F1009" s="133" t="s">
        <v>1061</v>
      </c>
      <c r="G1009" s="134" t="s">
        <v>1004</v>
      </c>
      <c r="H1009" s="188"/>
      <c r="I1009" s="136"/>
      <c r="J1009" s="137">
        <f>ROUND(I1009*H1009,2)</f>
        <v>0</v>
      </c>
      <c r="K1009" s="133" t="s">
        <v>152</v>
      </c>
      <c r="L1009" s="34"/>
      <c r="M1009" s="138" t="s">
        <v>3</v>
      </c>
      <c r="N1009" s="139" t="s">
        <v>47</v>
      </c>
      <c r="P1009" s="140">
        <f>O1009*H1009</f>
        <v>0</v>
      </c>
      <c r="Q1009" s="140">
        <v>0</v>
      </c>
      <c r="R1009" s="140">
        <f>Q1009*H1009</f>
        <v>0</v>
      </c>
      <c r="S1009" s="140">
        <v>0</v>
      </c>
      <c r="T1009" s="141">
        <f>S1009*H1009</f>
        <v>0</v>
      </c>
      <c r="AR1009" s="142" t="s">
        <v>256</v>
      </c>
      <c r="AT1009" s="142" t="s">
        <v>148</v>
      </c>
      <c r="AU1009" s="142" t="s">
        <v>86</v>
      </c>
      <c r="AY1009" s="18" t="s">
        <v>146</v>
      </c>
      <c r="BE1009" s="143">
        <f>IF(N1009="základní",J1009,0)</f>
        <v>0</v>
      </c>
      <c r="BF1009" s="143">
        <f>IF(N1009="snížená",J1009,0)</f>
        <v>0</v>
      </c>
      <c r="BG1009" s="143">
        <f>IF(N1009="zákl. přenesená",J1009,0)</f>
        <v>0</v>
      </c>
      <c r="BH1009" s="143">
        <f>IF(N1009="sníž. přenesená",J1009,0)</f>
        <v>0</v>
      </c>
      <c r="BI1009" s="143">
        <f>IF(N1009="nulová",J1009,0)</f>
        <v>0</v>
      </c>
      <c r="BJ1009" s="18" t="s">
        <v>84</v>
      </c>
      <c r="BK1009" s="143">
        <f>ROUND(I1009*H1009,2)</f>
        <v>0</v>
      </c>
      <c r="BL1009" s="18" t="s">
        <v>256</v>
      </c>
      <c r="BM1009" s="142" t="s">
        <v>1062</v>
      </c>
    </row>
    <row r="1010" spans="2:47" s="1" customFormat="1" ht="28.8">
      <c r="B1010" s="34"/>
      <c r="D1010" s="144" t="s">
        <v>155</v>
      </c>
      <c r="F1010" s="145" t="s">
        <v>1063</v>
      </c>
      <c r="I1010" s="146"/>
      <c r="L1010" s="34"/>
      <c r="M1010" s="147"/>
      <c r="T1010" s="55"/>
      <c r="AT1010" s="18" t="s">
        <v>155</v>
      </c>
      <c r="AU1010" s="18" t="s">
        <v>86</v>
      </c>
    </row>
    <row r="1011" spans="2:47" s="1" customFormat="1" ht="12">
      <c r="B1011" s="34"/>
      <c r="D1011" s="148" t="s">
        <v>157</v>
      </c>
      <c r="F1011" s="149" t="s">
        <v>1064</v>
      </c>
      <c r="I1011" s="146"/>
      <c r="L1011" s="34"/>
      <c r="M1011" s="147"/>
      <c r="T1011" s="55"/>
      <c r="AT1011" s="18" t="s">
        <v>157</v>
      </c>
      <c r="AU1011" s="18" t="s">
        <v>86</v>
      </c>
    </row>
    <row r="1012" spans="2:63" s="11" customFormat="1" ht="22.95" customHeight="1">
      <c r="B1012" s="117"/>
      <c r="D1012" s="118" t="s">
        <v>75</v>
      </c>
      <c r="E1012" s="127" t="s">
        <v>1065</v>
      </c>
      <c r="F1012" s="127" t="s">
        <v>1066</v>
      </c>
      <c r="I1012" s="120"/>
      <c r="J1012" s="128">
        <f>BK1012</f>
        <v>0</v>
      </c>
      <c r="L1012" s="117"/>
      <c r="M1012" s="122"/>
      <c r="P1012" s="123">
        <f>SUM(P1013:P1258)</f>
        <v>0</v>
      </c>
      <c r="R1012" s="123">
        <f>SUM(R1013:R1258)</f>
        <v>14.679005874660001</v>
      </c>
      <c r="T1012" s="124">
        <f>SUM(T1013:T1258)</f>
        <v>0.69167175</v>
      </c>
      <c r="AR1012" s="118" t="s">
        <v>86</v>
      </c>
      <c r="AT1012" s="125" t="s">
        <v>75</v>
      </c>
      <c r="AU1012" s="125" t="s">
        <v>84</v>
      </c>
      <c r="AY1012" s="118" t="s">
        <v>146</v>
      </c>
      <c r="BK1012" s="126">
        <f>SUM(BK1013:BK1258)</f>
        <v>0</v>
      </c>
    </row>
    <row r="1013" spans="2:65" s="1" customFormat="1" ht="24.15" customHeight="1">
      <c r="B1013" s="129"/>
      <c r="C1013" s="130" t="s">
        <v>1067</v>
      </c>
      <c r="D1013" s="130" t="s">
        <v>148</v>
      </c>
      <c r="E1013" s="132" t="s">
        <v>1068</v>
      </c>
      <c r="F1013" s="133" t="s">
        <v>1069</v>
      </c>
      <c r="G1013" s="134" t="s">
        <v>151</v>
      </c>
      <c r="H1013" s="135">
        <v>23.209</v>
      </c>
      <c r="I1013" s="136"/>
      <c r="J1013" s="137">
        <f>ROUND(I1013*H1013,2)</f>
        <v>0</v>
      </c>
      <c r="K1013" s="133" t="s">
        <v>152</v>
      </c>
      <c r="L1013" s="34"/>
      <c r="M1013" s="138" t="s">
        <v>3</v>
      </c>
      <c r="N1013" s="139" t="s">
        <v>47</v>
      </c>
      <c r="P1013" s="140">
        <f>O1013*H1013</f>
        <v>0</v>
      </c>
      <c r="Q1013" s="140">
        <v>0.0442836</v>
      </c>
      <c r="R1013" s="140">
        <f>Q1013*H1013</f>
        <v>1.0277780724</v>
      </c>
      <c r="S1013" s="140">
        <v>0</v>
      </c>
      <c r="T1013" s="141">
        <f>S1013*H1013</f>
        <v>0</v>
      </c>
      <c r="AR1013" s="142" t="s">
        <v>256</v>
      </c>
      <c r="AT1013" s="142" t="s">
        <v>148</v>
      </c>
      <c r="AU1013" s="142" t="s">
        <v>86</v>
      </c>
      <c r="AY1013" s="18" t="s">
        <v>146</v>
      </c>
      <c r="BE1013" s="143">
        <f>IF(N1013="základní",J1013,0)</f>
        <v>0</v>
      </c>
      <c r="BF1013" s="143">
        <f>IF(N1013="snížená",J1013,0)</f>
        <v>0</v>
      </c>
      <c r="BG1013" s="143">
        <f>IF(N1013="zákl. přenesená",J1013,0)</f>
        <v>0</v>
      </c>
      <c r="BH1013" s="143">
        <f>IF(N1013="sníž. přenesená",J1013,0)</f>
        <v>0</v>
      </c>
      <c r="BI1013" s="143">
        <f>IF(N1013="nulová",J1013,0)</f>
        <v>0</v>
      </c>
      <c r="BJ1013" s="18" t="s">
        <v>84</v>
      </c>
      <c r="BK1013" s="143">
        <f>ROUND(I1013*H1013,2)</f>
        <v>0</v>
      </c>
      <c r="BL1013" s="18" t="s">
        <v>256</v>
      </c>
      <c r="BM1013" s="142" t="s">
        <v>1070</v>
      </c>
    </row>
    <row r="1014" spans="2:47" s="1" customFormat="1" ht="38.4">
      <c r="B1014" s="34"/>
      <c r="D1014" s="144" t="s">
        <v>155</v>
      </c>
      <c r="F1014" s="145" t="s">
        <v>1071</v>
      </c>
      <c r="I1014" s="146"/>
      <c r="L1014" s="34"/>
      <c r="M1014" s="147"/>
      <c r="T1014" s="55"/>
      <c r="AT1014" s="18" t="s">
        <v>155</v>
      </c>
      <c r="AU1014" s="18" t="s">
        <v>86</v>
      </c>
    </row>
    <row r="1015" spans="2:47" s="1" customFormat="1" ht="12">
      <c r="B1015" s="34"/>
      <c r="D1015" s="148" t="s">
        <v>157</v>
      </c>
      <c r="F1015" s="149" t="s">
        <v>1072</v>
      </c>
      <c r="I1015" s="146"/>
      <c r="L1015" s="34"/>
      <c r="M1015" s="147"/>
      <c r="T1015" s="55"/>
      <c r="AT1015" s="18" t="s">
        <v>157</v>
      </c>
      <c r="AU1015" s="18" t="s">
        <v>86</v>
      </c>
    </row>
    <row r="1016" spans="2:51" s="13" customFormat="1" ht="12">
      <c r="B1016" s="157"/>
      <c r="D1016" s="144" t="s">
        <v>171</v>
      </c>
      <c r="E1016" s="158" t="s">
        <v>3</v>
      </c>
      <c r="F1016" s="159" t="s">
        <v>356</v>
      </c>
      <c r="H1016" s="158" t="s">
        <v>3</v>
      </c>
      <c r="I1016" s="160"/>
      <c r="L1016" s="157"/>
      <c r="M1016" s="161"/>
      <c r="T1016" s="162"/>
      <c r="AT1016" s="158" t="s">
        <v>171</v>
      </c>
      <c r="AU1016" s="158" t="s">
        <v>86</v>
      </c>
      <c r="AV1016" s="13" t="s">
        <v>84</v>
      </c>
      <c r="AW1016" s="13" t="s">
        <v>37</v>
      </c>
      <c r="AX1016" s="13" t="s">
        <v>76</v>
      </c>
      <c r="AY1016" s="158" t="s">
        <v>146</v>
      </c>
    </row>
    <row r="1017" spans="2:51" s="12" customFormat="1" ht="12">
      <c r="B1017" s="150"/>
      <c r="D1017" s="144" t="s">
        <v>171</v>
      </c>
      <c r="E1017" s="151" t="s">
        <v>3</v>
      </c>
      <c r="F1017" s="152" t="s">
        <v>1073</v>
      </c>
      <c r="H1017" s="153">
        <v>28.009</v>
      </c>
      <c r="I1017" s="154"/>
      <c r="L1017" s="150"/>
      <c r="M1017" s="155"/>
      <c r="T1017" s="156"/>
      <c r="AT1017" s="151" t="s">
        <v>171</v>
      </c>
      <c r="AU1017" s="151" t="s">
        <v>86</v>
      </c>
      <c r="AV1017" s="12" t="s">
        <v>86</v>
      </c>
      <c r="AW1017" s="12" t="s">
        <v>37</v>
      </c>
      <c r="AX1017" s="12" t="s">
        <v>76</v>
      </c>
      <c r="AY1017" s="151" t="s">
        <v>146</v>
      </c>
    </row>
    <row r="1018" spans="2:51" s="15" customFormat="1" ht="12">
      <c r="B1018" s="181"/>
      <c r="D1018" s="144" t="s">
        <v>171</v>
      </c>
      <c r="E1018" s="182" t="s">
        <v>3</v>
      </c>
      <c r="F1018" s="183" t="s">
        <v>271</v>
      </c>
      <c r="H1018" s="184">
        <v>28.009</v>
      </c>
      <c r="I1018" s="185"/>
      <c r="L1018" s="181"/>
      <c r="M1018" s="186"/>
      <c r="T1018" s="187"/>
      <c r="AT1018" s="182" t="s">
        <v>171</v>
      </c>
      <c r="AU1018" s="182" t="s">
        <v>86</v>
      </c>
      <c r="AV1018" s="15" t="s">
        <v>164</v>
      </c>
      <c r="AW1018" s="15" t="s">
        <v>37</v>
      </c>
      <c r="AX1018" s="15" t="s">
        <v>76</v>
      </c>
      <c r="AY1018" s="182" t="s">
        <v>146</v>
      </c>
    </row>
    <row r="1019" spans="2:51" s="13" customFormat="1" ht="12">
      <c r="B1019" s="157"/>
      <c r="D1019" s="144" t="s">
        <v>171</v>
      </c>
      <c r="E1019" s="158" t="s">
        <v>3</v>
      </c>
      <c r="F1019" s="159" t="s">
        <v>370</v>
      </c>
      <c r="H1019" s="158" t="s">
        <v>3</v>
      </c>
      <c r="I1019" s="160"/>
      <c r="L1019" s="157"/>
      <c r="M1019" s="161"/>
      <c r="T1019" s="162"/>
      <c r="AT1019" s="158" t="s">
        <v>171</v>
      </c>
      <c r="AU1019" s="158" t="s">
        <v>86</v>
      </c>
      <c r="AV1019" s="13" t="s">
        <v>84</v>
      </c>
      <c r="AW1019" s="13" t="s">
        <v>37</v>
      </c>
      <c r="AX1019" s="13" t="s">
        <v>76</v>
      </c>
      <c r="AY1019" s="158" t="s">
        <v>146</v>
      </c>
    </row>
    <row r="1020" spans="2:51" s="12" customFormat="1" ht="12">
      <c r="B1020" s="150"/>
      <c r="D1020" s="144" t="s">
        <v>171</v>
      </c>
      <c r="E1020" s="151" t="s">
        <v>3</v>
      </c>
      <c r="F1020" s="152" t="s">
        <v>1074</v>
      </c>
      <c r="H1020" s="153">
        <v>-4.8</v>
      </c>
      <c r="I1020" s="154"/>
      <c r="L1020" s="150"/>
      <c r="M1020" s="155"/>
      <c r="T1020" s="156"/>
      <c r="AT1020" s="151" t="s">
        <v>171</v>
      </c>
      <c r="AU1020" s="151" t="s">
        <v>86</v>
      </c>
      <c r="AV1020" s="12" t="s">
        <v>86</v>
      </c>
      <c r="AW1020" s="12" t="s">
        <v>37</v>
      </c>
      <c r="AX1020" s="12" t="s">
        <v>76</v>
      </c>
      <c r="AY1020" s="151" t="s">
        <v>146</v>
      </c>
    </row>
    <row r="1021" spans="2:51" s="15" customFormat="1" ht="12">
      <c r="B1021" s="181"/>
      <c r="D1021" s="144" t="s">
        <v>171</v>
      </c>
      <c r="E1021" s="182" t="s">
        <v>3</v>
      </c>
      <c r="F1021" s="183" t="s">
        <v>271</v>
      </c>
      <c r="H1021" s="184">
        <v>-4.8</v>
      </c>
      <c r="I1021" s="185"/>
      <c r="L1021" s="181"/>
      <c r="M1021" s="186"/>
      <c r="T1021" s="187"/>
      <c r="AT1021" s="182" t="s">
        <v>171</v>
      </c>
      <c r="AU1021" s="182" t="s">
        <v>86</v>
      </c>
      <c r="AV1021" s="15" t="s">
        <v>164</v>
      </c>
      <c r="AW1021" s="15" t="s">
        <v>37</v>
      </c>
      <c r="AX1021" s="15" t="s">
        <v>76</v>
      </c>
      <c r="AY1021" s="182" t="s">
        <v>146</v>
      </c>
    </row>
    <row r="1022" spans="2:51" s="14" customFormat="1" ht="12">
      <c r="B1022" s="163"/>
      <c r="D1022" s="144" t="s">
        <v>171</v>
      </c>
      <c r="E1022" s="164" t="s">
        <v>3</v>
      </c>
      <c r="F1022" s="165" t="s">
        <v>180</v>
      </c>
      <c r="H1022" s="166">
        <v>23.209</v>
      </c>
      <c r="I1022" s="167"/>
      <c r="L1022" s="163"/>
      <c r="M1022" s="168"/>
      <c r="T1022" s="169"/>
      <c r="AT1022" s="164" t="s">
        <v>171</v>
      </c>
      <c r="AU1022" s="164" t="s">
        <v>86</v>
      </c>
      <c r="AV1022" s="14" t="s">
        <v>153</v>
      </c>
      <c r="AW1022" s="14" t="s">
        <v>37</v>
      </c>
      <c r="AX1022" s="14" t="s">
        <v>84</v>
      </c>
      <c r="AY1022" s="164" t="s">
        <v>146</v>
      </c>
    </row>
    <row r="1023" spans="2:65" s="1" customFormat="1" ht="24.15" customHeight="1">
      <c r="B1023" s="129"/>
      <c r="C1023" s="130" t="s">
        <v>1075</v>
      </c>
      <c r="D1023" s="130" t="s">
        <v>148</v>
      </c>
      <c r="E1023" s="132" t="s">
        <v>1076</v>
      </c>
      <c r="F1023" s="133" t="s">
        <v>1077</v>
      </c>
      <c r="G1023" s="134" t="s">
        <v>151</v>
      </c>
      <c r="H1023" s="135">
        <v>82.777</v>
      </c>
      <c r="I1023" s="136"/>
      <c r="J1023" s="137">
        <f>ROUND(I1023*H1023,2)</f>
        <v>0</v>
      </c>
      <c r="K1023" s="133" t="s">
        <v>152</v>
      </c>
      <c r="L1023" s="34"/>
      <c r="M1023" s="138" t="s">
        <v>3</v>
      </c>
      <c r="N1023" s="139" t="s">
        <v>47</v>
      </c>
      <c r="P1023" s="140">
        <f>O1023*H1023</f>
        <v>0</v>
      </c>
      <c r="Q1023" s="140">
        <v>0.04503</v>
      </c>
      <c r="R1023" s="140">
        <f>Q1023*H1023</f>
        <v>3.72744831</v>
      </c>
      <c r="S1023" s="140">
        <v>0</v>
      </c>
      <c r="T1023" s="141">
        <f>S1023*H1023</f>
        <v>0</v>
      </c>
      <c r="AR1023" s="142" t="s">
        <v>256</v>
      </c>
      <c r="AT1023" s="142" t="s">
        <v>148</v>
      </c>
      <c r="AU1023" s="142" t="s">
        <v>86</v>
      </c>
      <c r="AY1023" s="18" t="s">
        <v>146</v>
      </c>
      <c r="BE1023" s="143">
        <f>IF(N1023="základní",J1023,0)</f>
        <v>0</v>
      </c>
      <c r="BF1023" s="143">
        <f>IF(N1023="snížená",J1023,0)</f>
        <v>0</v>
      </c>
      <c r="BG1023" s="143">
        <f>IF(N1023="zákl. přenesená",J1023,0)</f>
        <v>0</v>
      </c>
      <c r="BH1023" s="143">
        <f>IF(N1023="sníž. přenesená",J1023,0)</f>
        <v>0</v>
      </c>
      <c r="BI1023" s="143">
        <f>IF(N1023="nulová",J1023,0)</f>
        <v>0</v>
      </c>
      <c r="BJ1023" s="18" t="s">
        <v>84</v>
      </c>
      <c r="BK1023" s="143">
        <f>ROUND(I1023*H1023,2)</f>
        <v>0</v>
      </c>
      <c r="BL1023" s="18" t="s">
        <v>256</v>
      </c>
      <c r="BM1023" s="142" t="s">
        <v>1078</v>
      </c>
    </row>
    <row r="1024" spans="2:47" s="1" customFormat="1" ht="38.4">
      <c r="B1024" s="34"/>
      <c r="D1024" s="144" t="s">
        <v>155</v>
      </c>
      <c r="F1024" s="145" t="s">
        <v>1079</v>
      </c>
      <c r="I1024" s="146"/>
      <c r="L1024" s="34"/>
      <c r="M1024" s="147"/>
      <c r="T1024" s="55"/>
      <c r="AT1024" s="18" t="s">
        <v>155</v>
      </c>
      <c r="AU1024" s="18" t="s">
        <v>86</v>
      </c>
    </row>
    <row r="1025" spans="2:47" s="1" customFormat="1" ht="12">
      <c r="B1025" s="34"/>
      <c r="D1025" s="148" t="s">
        <v>157</v>
      </c>
      <c r="F1025" s="149" t="s">
        <v>1080</v>
      </c>
      <c r="I1025" s="146"/>
      <c r="L1025" s="34"/>
      <c r="M1025" s="147"/>
      <c r="T1025" s="55"/>
      <c r="AT1025" s="18" t="s">
        <v>157</v>
      </c>
      <c r="AU1025" s="18" t="s">
        <v>86</v>
      </c>
    </row>
    <row r="1026" spans="2:51" s="13" customFormat="1" ht="12">
      <c r="B1026" s="157"/>
      <c r="D1026" s="144" t="s">
        <v>171</v>
      </c>
      <c r="E1026" s="158" t="s">
        <v>3</v>
      </c>
      <c r="F1026" s="159" t="s">
        <v>356</v>
      </c>
      <c r="H1026" s="158" t="s">
        <v>3</v>
      </c>
      <c r="I1026" s="160"/>
      <c r="L1026" s="157"/>
      <c r="M1026" s="161"/>
      <c r="T1026" s="162"/>
      <c r="AT1026" s="158" t="s">
        <v>171</v>
      </c>
      <c r="AU1026" s="158" t="s">
        <v>86</v>
      </c>
      <c r="AV1026" s="13" t="s">
        <v>84</v>
      </c>
      <c r="AW1026" s="13" t="s">
        <v>37</v>
      </c>
      <c r="AX1026" s="13" t="s">
        <v>76</v>
      </c>
      <c r="AY1026" s="158" t="s">
        <v>146</v>
      </c>
    </row>
    <row r="1027" spans="2:51" s="12" customFormat="1" ht="12">
      <c r="B1027" s="150"/>
      <c r="D1027" s="144" t="s">
        <v>171</v>
      </c>
      <c r="E1027" s="151" t="s">
        <v>3</v>
      </c>
      <c r="F1027" s="152" t="s">
        <v>1081</v>
      </c>
      <c r="H1027" s="153">
        <v>19.899</v>
      </c>
      <c r="I1027" s="154"/>
      <c r="L1027" s="150"/>
      <c r="M1027" s="155"/>
      <c r="T1027" s="156"/>
      <c r="AT1027" s="151" t="s">
        <v>171</v>
      </c>
      <c r="AU1027" s="151" t="s">
        <v>86</v>
      </c>
      <c r="AV1027" s="12" t="s">
        <v>86</v>
      </c>
      <c r="AW1027" s="12" t="s">
        <v>37</v>
      </c>
      <c r="AX1027" s="12" t="s">
        <v>76</v>
      </c>
      <c r="AY1027" s="151" t="s">
        <v>146</v>
      </c>
    </row>
    <row r="1028" spans="2:51" s="12" customFormat="1" ht="12">
      <c r="B1028" s="150"/>
      <c r="D1028" s="144" t="s">
        <v>171</v>
      </c>
      <c r="E1028" s="151" t="s">
        <v>3</v>
      </c>
      <c r="F1028" s="152" t="s">
        <v>1082</v>
      </c>
      <c r="H1028" s="153">
        <v>61.054</v>
      </c>
      <c r="I1028" s="154"/>
      <c r="L1028" s="150"/>
      <c r="M1028" s="155"/>
      <c r="T1028" s="156"/>
      <c r="AT1028" s="151" t="s">
        <v>171</v>
      </c>
      <c r="AU1028" s="151" t="s">
        <v>86</v>
      </c>
      <c r="AV1028" s="12" t="s">
        <v>86</v>
      </c>
      <c r="AW1028" s="12" t="s">
        <v>37</v>
      </c>
      <c r="AX1028" s="12" t="s">
        <v>76</v>
      </c>
      <c r="AY1028" s="151" t="s">
        <v>146</v>
      </c>
    </row>
    <row r="1029" spans="2:51" s="15" customFormat="1" ht="12">
      <c r="B1029" s="181"/>
      <c r="D1029" s="144" t="s">
        <v>171</v>
      </c>
      <c r="E1029" s="182" t="s">
        <v>3</v>
      </c>
      <c r="F1029" s="183" t="s">
        <v>271</v>
      </c>
      <c r="H1029" s="184">
        <v>80.953</v>
      </c>
      <c r="I1029" s="185"/>
      <c r="L1029" s="181"/>
      <c r="M1029" s="186"/>
      <c r="T1029" s="187"/>
      <c r="AT1029" s="182" t="s">
        <v>171</v>
      </c>
      <c r="AU1029" s="182" t="s">
        <v>86</v>
      </c>
      <c r="AV1029" s="15" t="s">
        <v>164</v>
      </c>
      <c r="AW1029" s="15" t="s">
        <v>37</v>
      </c>
      <c r="AX1029" s="15" t="s">
        <v>76</v>
      </c>
      <c r="AY1029" s="182" t="s">
        <v>146</v>
      </c>
    </row>
    <row r="1030" spans="2:51" s="13" customFormat="1" ht="12">
      <c r="B1030" s="157"/>
      <c r="D1030" s="144" t="s">
        <v>171</v>
      </c>
      <c r="E1030" s="158" t="s">
        <v>3</v>
      </c>
      <c r="F1030" s="159" t="s">
        <v>358</v>
      </c>
      <c r="H1030" s="158" t="s">
        <v>3</v>
      </c>
      <c r="I1030" s="160"/>
      <c r="L1030" s="157"/>
      <c r="M1030" s="161"/>
      <c r="T1030" s="162"/>
      <c r="AT1030" s="158" t="s">
        <v>171</v>
      </c>
      <c r="AU1030" s="158" t="s">
        <v>86</v>
      </c>
      <c r="AV1030" s="13" t="s">
        <v>84</v>
      </c>
      <c r="AW1030" s="13" t="s">
        <v>37</v>
      </c>
      <c r="AX1030" s="13" t="s">
        <v>76</v>
      </c>
      <c r="AY1030" s="158" t="s">
        <v>146</v>
      </c>
    </row>
    <row r="1031" spans="2:51" s="12" customFormat="1" ht="12">
      <c r="B1031" s="150"/>
      <c r="D1031" s="144" t="s">
        <v>171</v>
      </c>
      <c r="E1031" s="151" t="s">
        <v>3</v>
      </c>
      <c r="F1031" s="152" t="s">
        <v>1083</v>
      </c>
      <c r="H1031" s="153">
        <v>20.67</v>
      </c>
      <c r="I1031" s="154"/>
      <c r="L1031" s="150"/>
      <c r="M1031" s="155"/>
      <c r="T1031" s="156"/>
      <c r="AT1031" s="151" t="s">
        <v>171</v>
      </c>
      <c r="AU1031" s="151" t="s">
        <v>86</v>
      </c>
      <c r="AV1031" s="12" t="s">
        <v>86</v>
      </c>
      <c r="AW1031" s="12" t="s">
        <v>37</v>
      </c>
      <c r="AX1031" s="12" t="s">
        <v>76</v>
      </c>
      <c r="AY1031" s="151" t="s">
        <v>146</v>
      </c>
    </row>
    <row r="1032" spans="2:51" s="15" customFormat="1" ht="12">
      <c r="B1032" s="181"/>
      <c r="D1032" s="144" t="s">
        <v>171</v>
      </c>
      <c r="E1032" s="182" t="s">
        <v>3</v>
      </c>
      <c r="F1032" s="183" t="s">
        <v>271</v>
      </c>
      <c r="H1032" s="184">
        <v>20.67</v>
      </c>
      <c r="I1032" s="185"/>
      <c r="L1032" s="181"/>
      <c r="M1032" s="186"/>
      <c r="T1032" s="187"/>
      <c r="AT1032" s="182" t="s">
        <v>171</v>
      </c>
      <c r="AU1032" s="182" t="s">
        <v>86</v>
      </c>
      <c r="AV1032" s="15" t="s">
        <v>164</v>
      </c>
      <c r="AW1032" s="15" t="s">
        <v>37</v>
      </c>
      <c r="AX1032" s="15" t="s">
        <v>76</v>
      </c>
      <c r="AY1032" s="182" t="s">
        <v>146</v>
      </c>
    </row>
    <row r="1033" spans="2:51" s="13" customFormat="1" ht="12">
      <c r="B1033" s="157"/>
      <c r="D1033" s="144" t="s">
        <v>171</v>
      </c>
      <c r="E1033" s="158" t="s">
        <v>3</v>
      </c>
      <c r="F1033" s="159" t="s">
        <v>370</v>
      </c>
      <c r="H1033" s="158" t="s">
        <v>3</v>
      </c>
      <c r="I1033" s="160"/>
      <c r="L1033" s="157"/>
      <c r="M1033" s="161"/>
      <c r="T1033" s="162"/>
      <c r="AT1033" s="158" t="s">
        <v>171</v>
      </c>
      <c r="AU1033" s="158" t="s">
        <v>86</v>
      </c>
      <c r="AV1033" s="13" t="s">
        <v>84</v>
      </c>
      <c r="AW1033" s="13" t="s">
        <v>37</v>
      </c>
      <c r="AX1033" s="13" t="s">
        <v>76</v>
      </c>
      <c r="AY1033" s="158" t="s">
        <v>146</v>
      </c>
    </row>
    <row r="1034" spans="2:51" s="12" customFormat="1" ht="12">
      <c r="B1034" s="150"/>
      <c r="D1034" s="144" t="s">
        <v>171</v>
      </c>
      <c r="E1034" s="151" t="s">
        <v>3</v>
      </c>
      <c r="F1034" s="152" t="s">
        <v>1084</v>
      </c>
      <c r="H1034" s="153">
        <v>-1.773</v>
      </c>
      <c r="I1034" s="154"/>
      <c r="L1034" s="150"/>
      <c r="M1034" s="155"/>
      <c r="T1034" s="156"/>
      <c r="AT1034" s="151" t="s">
        <v>171</v>
      </c>
      <c r="AU1034" s="151" t="s">
        <v>86</v>
      </c>
      <c r="AV1034" s="12" t="s">
        <v>86</v>
      </c>
      <c r="AW1034" s="12" t="s">
        <v>37</v>
      </c>
      <c r="AX1034" s="12" t="s">
        <v>76</v>
      </c>
      <c r="AY1034" s="151" t="s">
        <v>146</v>
      </c>
    </row>
    <row r="1035" spans="2:51" s="12" customFormat="1" ht="12">
      <c r="B1035" s="150"/>
      <c r="D1035" s="144" t="s">
        <v>171</v>
      </c>
      <c r="E1035" s="151" t="s">
        <v>3</v>
      </c>
      <c r="F1035" s="152" t="s">
        <v>1085</v>
      </c>
      <c r="H1035" s="153">
        <v>-24.126</v>
      </c>
      <c r="I1035" s="154"/>
      <c r="L1035" s="150"/>
      <c r="M1035" s="155"/>
      <c r="T1035" s="156"/>
      <c r="AT1035" s="151" t="s">
        <v>171</v>
      </c>
      <c r="AU1035" s="151" t="s">
        <v>86</v>
      </c>
      <c r="AV1035" s="12" t="s">
        <v>86</v>
      </c>
      <c r="AW1035" s="12" t="s">
        <v>37</v>
      </c>
      <c r="AX1035" s="12" t="s">
        <v>76</v>
      </c>
      <c r="AY1035" s="151" t="s">
        <v>146</v>
      </c>
    </row>
    <row r="1036" spans="2:51" s="12" customFormat="1" ht="12">
      <c r="B1036" s="150"/>
      <c r="D1036" s="144" t="s">
        <v>171</v>
      </c>
      <c r="E1036" s="151" t="s">
        <v>3</v>
      </c>
      <c r="F1036" s="152" t="s">
        <v>1086</v>
      </c>
      <c r="H1036" s="153">
        <v>7.053</v>
      </c>
      <c r="I1036" s="154"/>
      <c r="L1036" s="150"/>
      <c r="M1036" s="155"/>
      <c r="T1036" s="156"/>
      <c r="AT1036" s="151" t="s">
        <v>171</v>
      </c>
      <c r="AU1036" s="151" t="s">
        <v>86</v>
      </c>
      <c r="AV1036" s="12" t="s">
        <v>86</v>
      </c>
      <c r="AW1036" s="12" t="s">
        <v>37</v>
      </c>
      <c r="AX1036" s="12" t="s">
        <v>76</v>
      </c>
      <c r="AY1036" s="151" t="s">
        <v>146</v>
      </c>
    </row>
    <row r="1037" spans="2:51" s="15" customFormat="1" ht="12">
      <c r="B1037" s="181"/>
      <c r="D1037" s="144" t="s">
        <v>171</v>
      </c>
      <c r="E1037" s="182" t="s">
        <v>3</v>
      </c>
      <c r="F1037" s="183" t="s">
        <v>271</v>
      </c>
      <c r="H1037" s="184">
        <v>-18.846</v>
      </c>
      <c r="I1037" s="185"/>
      <c r="L1037" s="181"/>
      <c r="M1037" s="186"/>
      <c r="T1037" s="187"/>
      <c r="AT1037" s="182" t="s">
        <v>171</v>
      </c>
      <c r="AU1037" s="182" t="s">
        <v>86</v>
      </c>
      <c r="AV1037" s="15" t="s">
        <v>164</v>
      </c>
      <c r="AW1037" s="15" t="s">
        <v>37</v>
      </c>
      <c r="AX1037" s="15" t="s">
        <v>76</v>
      </c>
      <c r="AY1037" s="182" t="s">
        <v>146</v>
      </c>
    </row>
    <row r="1038" spans="2:51" s="14" customFormat="1" ht="12">
      <c r="B1038" s="163"/>
      <c r="D1038" s="144" t="s">
        <v>171</v>
      </c>
      <c r="E1038" s="164" t="s">
        <v>3</v>
      </c>
      <c r="F1038" s="165" t="s">
        <v>180</v>
      </c>
      <c r="H1038" s="166">
        <v>82.777</v>
      </c>
      <c r="I1038" s="167"/>
      <c r="L1038" s="163"/>
      <c r="M1038" s="168"/>
      <c r="T1038" s="169"/>
      <c r="AT1038" s="164" t="s">
        <v>171</v>
      </c>
      <c r="AU1038" s="164" t="s">
        <v>86</v>
      </c>
      <c r="AV1038" s="14" t="s">
        <v>153</v>
      </c>
      <c r="AW1038" s="14" t="s">
        <v>37</v>
      </c>
      <c r="AX1038" s="14" t="s">
        <v>84</v>
      </c>
      <c r="AY1038" s="164" t="s">
        <v>146</v>
      </c>
    </row>
    <row r="1039" spans="2:65" s="1" customFormat="1" ht="24.15" customHeight="1">
      <c r="B1039" s="129"/>
      <c r="C1039" s="130" t="s">
        <v>1087</v>
      </c>
      <c r="D1039" s="130" t="s">
        <v>148</v>
      </c>
      <c r="E1039" s="132" t="s">
        <v>1088</v>
      </c>
      <c r="F1039" s="133" t="s">
        <v>1089</v>
      </c>
      <c r="G1039" s="134" t="s">
        <v>151</v>
      </c>
      <c r="H1039" s="135">
        <v>33.586</v>
      </c>
      <c r="I1039" s="136"/>
      <c r="J1039" s="137">
        <f>ROUND(I1039*H1039,2)</f>
        <v>0</v>
      </c>
      <c r="K1039" s="133" t="s">
        <v>152</v>
      </c>
      <c r="L1039" s="34"/>
      <c r="M1039" s="138" t="s">
        <v>3</v>
      </c>
      <c r="N1039" s="139" t="s">
        <v>47</v>
      </c>
      <c r="P1039" s="140">
        <f>O1039*H1039</f>
        <v>0</v>
      </c>
      <c r="Q1039" s="140">
        <v>0.045704</v>
      </c>
      <c r="R1039" s="140">
        <f>Q1039*H1039</f>
        <v>1.535014544</v>
      </c>
      <c r="S1039" s="140">
        <v>0</v>
      </c>
      <c r="T1039" s="141">
        <f>S1039*H1039</f>
        <v>0</v>
      </c>
      <c r="AR1039" s="142" t="s">
        <v>256</v>
      </c>
      <c r="AT1039" s="142" t="s">
        <v>148</v>
      </c>
      <c r="AU1039" s="142" t="s">
        <v>86</v>
      </c>
      <c r="AY1039" s="18" t="s">
        <v>146</v>
      </c>
      <c r="BE1039" s="143">
        <f>IF(N1039="základní",J1039,0)</f>
        <v>0</v>
      </c>
      <c r="BF1039" s="143">
        <f>IF(N1039="snížená",J1039,0)</f>
        <v>0</v>
      </c>
      <c r="BG1039" s="143">
        <f>IF(N1039="zákl. přenesená",J1039,0)</f>
        <v>0</v>
      </c>
      <c r="BH1039" s="143">
        <f>IF(N1039="sníž. přenesená",J1039,0)</f>
        <v>0</v>
      </c>
      <c r="BI1039" s="143">
        <f>IF(N1039="nulová",J1039,0)</f>
        <v>0</v>
      </c>
      <c r="BJ1039" s="18" t="s">
        <v>84</v>
      </c>
      <c r="BK1039" s="143">
        <f>ROUND(I1039*H1039,2)</f>
        <v>0</v>
      </c>
      <c r="BL1039" s="18" t="s">
        <v>256</v>
      </c>
      <c r="BM1039" s="142" t="s">
        <v>1090</v>
      </c>
    </row>
    <row r="1040" spans="2:47" s="1" customFormat="1" ht="38.4">
      <c r="B1040" s="34"/>
      <c r="D1040" s="144" t="s">
        <v>155</v>
      </c>
      <c r="F1040" s="145" t="s">
        <v>1091</v>
      </c>
      <c r="I1040" s="146"/>
      <c r="L1040" s="34"/>
      <c r="M1040" s="147"/>
      <c r="T1040" s="55"/>
      <c r="AT1040" s="18" t="s">
        <v>155</v>
      </c>
      <c r="AU1040" s="18" t="s">
        <v>86</v>
      </c>
    </row>
    <row r="1041" spans="2:47" s="1" customFormat="1" ht="12">
      <c r="B1041" s="34"/>
      <c r="D1041" s="148" t="s">
        <v>157</v>
      </c>
      <c r="F1041" s="149" t="s">
        <v>1092</v>
      </c>
      <c r="I1041" s="146"/>
      <c r="L1041" s="34"/>
      <c r="M1041" s="147"/>
      <c r="T1041" s="55"/>
      <c r="AT1041" s="18" t="s">
        <v>157</v>
      </c>
      <c r="AU1041" s="18" t="s">
        <v>86</v>
      </c>
    </row>
    <row r="1042" spans="2:51" s="13" customFormat="1" ht="12">
      <c r="B1042" s="157"/>
      <c r="D1042" s="144" t="s">
        <v>171</v>
      </c>
      <c r="E1042" s="158" t="s">
        <v>3</v>
      </c>
      <c r="F1042" s="159" t="s">
        <v>356</v>
      </c>
      <c r="H1042" s="158" t="s">
        <v>3</v>
      </c>
      <c r="I1042" s="160"/>
      <c r="L1042" s="157"/>
      <c r="M1042" s="161"/>
      <c r="T1042" s="162"/>
      <c r="AT1042" s="158" t="s">
        <v>171</v>
      </c>
      <c r="AU1042" s="158" t="s">
        <v>86</v>
      </c>
      <c r="AV1042" s="13" t="s">
        <v>84</v>
      </c>
      <c r="AW1042" s="13" t="s">
        <v>37</v>
      </c>
      <c r="AX1042" s="13" t="s">
        <v>76</v>
      </c>
      <c r="AY1042" s="158" t="s">
        <v>146</v>
      </c>
    </row>
    <row r="1043" spans="2:51" s="12" customFormat="1" ht="12">
      <c r="B1043" s="150"/>
      <c r="D1043" s="144" t="s">
        <v>171</v>
      </c>
      <c r="E1043" s="151" t="s">
        <v>3</v>
      </c>
      <c r="F1043" s="152" t="s">
        <v>1093</v>
      </c>
      <c r="H1043" s="153">
        <v>35.426</v>
      </c>
      <c r="I1043" s="154"/>
      <c r="L1043" s="150"/>
      <c r="M1043" s="155"/>
      <c r="T1043" s="156"/>
      <c r="AT1043" s="151" t="s">
        <v>171</v>
      </c>
      <c r="AU1043" s="151" t="s">
        <v>86</v>
      </c>
      <c r="AV1043" s="12" t="s">
        <v>86</v>
      </c>
      <c r="AW1043" s="12" t="s">
        <v>37</v>
      </c>
      <c r="AX1043" s="12" t="s">
        <v>76</v>
      </c>
      <c r="AY1043" s="151" t="s">
        <v>146</v>
      </c>
    </row>
    <row r="1044" spans="2:51" s="15" customFormat="1" ht="12">
      <c r="B1044" s="181"/>
      <c r="D1044" s="144" t="s">
        <v>171</v>
      </c>
      <c r="E1044" s="182" t="s">
        <v>3</v>
      </c>
      <c r="F1044" s="183" t="s">
        <v>271</v>
      </c>
      <c r="H1044" s="184">
        <v>35.426</v>
      </c>
      <c r="I1044" s="185"/>
      <c r="L1044" s="181"/>
      <c r="M1044" s="186"/>
      <c r="T1044" s="187"/>
      <c r="AT1044" s="182" t="s">
        <v>171</v>
      </c>
      <c r="AU1044" s="182" t="s">
        <v>86</v>
      </c>
      <c r="AV1044" s="15" t="s">
        <v>164</v>
      </c>
      <c r="AW1044" s="15" t="s">
        <v>37</v>
      </c>
      <c r="AX1044" s="15" t="s">
        <v>76</v>
      </c>
      <c r="AY1044" s="182" t="s">
        <v>146</v>
      </c>
    </row>
    <row r="1045" spans="2:51" s="13" customFormat="1" ht="12">
      <c r="B1045" s="157"/>
      <c r="D1045" s="144" t="s">
        <v>171</v>
      </c>
      <c r="E1045" s="158" t="s">
        <v>3</v>
      </c>
      <c r="F1045" s="159" t="s">
        <v>358</v>
      </c>
      <c r="H1045" s="158" t="s">
        <v>3</v>
      </c>
      <c r="I1045" s="160"/>
      <c r="L1045" s="157"/>
      <c r="M1045" s="161"/>
      <c r="T1045" s="162"/>
      <c r="AT1045" s="158" t="s">
        <v>171</v>
      </c>
      <c r="AU1045" s="158" t="s">
        <v>86</v>
      </c>
      <c r="AV1045" s="13" t="s">
        <v>84</v>
      </c>
      <c r="AW1045" s="13" t="s">
        <v>37</v>
      </c>
      <c r="AX1045" s="13" t="s">
        <v>76</v>
      </c>
      <c r="AY1045" s="158" t="s">
        <v>146</v>
      </c>
    </row>
    <row r="1046" spans="2:51" s="12" customFormat="1" ht="12">
      <c r="B1046" s="150"/>
      <c r="D1046" s="144" t="s">
        <v>171</v>
      </c>
      <c r="E1046" s="151" t="s">
        <v>3</v>
      </c>
      <c r="F1046" s="152" t="s">
        <v>1094</v>
      </c>
      <c r="H1046" s="153">
        <v>13.74</v>
      </c>
      <c r="I1046" s="154"/>
      <c r="L1046" s="150"/>
      <c r="M1046" s="155"/>
      <c r="T1046" s="156"/>
      <c r="AT1046" s="151" t="s">
        <v>171</v>
      </c>
      <c r="AU1046" s="151" t="s">
        <v>86</v>
      </c>
      <c r="AV1046" s="12" t="s">
        <v>86</v>
      </c>
      <c r="AW1046" s="12" t="s">
        <v>37</v>
      </c>
      <c r="AX1046" s="12" t="s">
        <v>76</v>
      </c>
      <c r="AY1046" s="151" t="s">
        <v>146</v>
      </c>
    </row>
    <row r="1047" spans="2:51" s="15" customFormat="1" ht="12">
      <c r="B1047" s="181"/>
      <c r="D1047" s="144" t="s">
        <v>171</v>
      </c>
      <c r="E1047" s="182" t="s">
        <v>3</v>
      </c>
      <c r="F1047" s="183" t="s">
        <v>271</v>
      </c>
      <c r="H1047" s="184">
        <v>13.74</v>
      </c>
      <c r="I1047" s="185"/>
      <c r="L1047" s="181"/>
      <c r="M1047" s="186"/>
      <c r="T1047" s="187"/>
      <c r="AT1047" s="182" t="s">
        <v>171</v>
      </c>
      <c r="AU1047" s="182" t="s">
        <v>86</v>
      </c>
      <c r="AV1047" s="15" t="s">
        <v>164</v>
      </c>
      <c r="AW1047" s="15" t="s">
        <v>37</v>
      </c>
      <c r="AX1047" s="15" t="s">
        <v>76</v>
      </c>
      <c r="AY1047" s="182" t="s">
        <v>146</v>
      </c>
    </row>
    <row r="1048" spans="2:51" s="13" customFormat="1" ht="12">
      <c r="B1048" s="157"/>
      <c r="D1048" s="144" t="s">
        <v>171</v>
      </c>
      <c r="E1048" s="158" t="s">
        <v>3</v>
      </c>
      <c r="F1048" s="159" t="s">
        <v>1095</v>
      </c>
      <c r="H1048" s="158" t="s">
        <v>3</v>
      </c>
      <c r="I1048" s="160"/>
      <c r="L1048" s="157"/>
      <c r="M1048" s="161"/>
      <c r="T1048" s="162"/>
      <c r="AT1048" s="158" t="s">
        <v>171</v>
      </c>
      <c r="AU1048" s="158" t="s">
        <v>86</v>
      </c>
      <c r="AV1048" s="13" t="s">
        <v>84</v>
      </c>
      <c r="AW1048" s="13" t="s">
        <v>37</v>
      </c>
      <c r="AX1048" s="13" t="s">
        <v>76</v>
      </c>
      <c r="AY1048" s="158" t="s">
        <v>146</v>
      </c>
    </row>
    <row r="1049" spans="2:51" s="12" customFormat="1" ht="12">
      <c r="B1049" s="150"/>
      <c r="D1049" s="144" t="s">
        <v>171</v>
      </c>
      <c r="E1049" s="151" t="s">
        <v>3</v>
      </c>
      <c r="F1049" s="152" t="s">
        <v>1096</v>
      </c>
      <c r="H1049" s="153">
        <v>-15.58</v>
      </c>
      <c r="I1049" s="154"/>
      <c r="L1049" s="150"/>
      <c r="M1049" s="155"/>
      <c r="T1049" s="156"/>
      <c r="AT1049" s="151" t="s">
        <v>171</v>
      </c>
      <c r="AU1049" s="151" t="s">
        <v>86</v>
      </c>
      <c r="AV1049" s="12" t="s">
        <v>86</v>
      </c>
      <c r="AW1049" s="12" t="s">
        <v>37</v>
      </c>
      <c r="AX1049" s="12" t="s">
        <v>76</v>
      </c>
      <c r="AY1049" s="151" t="s">
        <v>146</v>
      </c>
    </row>
    <row r="1050" spans="2:51" s="15" customFormat="1" ht="12">
      <c r="B1050" s="181"/>
      <c r="D1050" s="144" t="s">
        <v>171</v>
      </c>
      <c r="E1050" s="182" t="s">
        <v>3</v>
      </c>
      <c r="F1050" s="183" t="s">
        <v>271</v>
      </c>
      <c r="H1050" s="184">
        <v>-15.58</v>
      </c>
      <c r="I1050" s="185"/>
      <c r="L1050" s="181"/>
      <c r="M1050" s="186"/>
      <c r="T1050" s="187"/>
      <c r="AT1050" s="182" t="s">
        <v>171</v>
      </c>
      <c r="AU1050" s="182" t="s">
        <v>86</v>
      </c>
      <c r="AV1050" s="15" t="s">
        <v>164</v>
      </c>
      <c r="AW1050" s="15" t="s">
        <v>37</v>
      </c>
      <c r="AX1050" s="15" t="s">
        <v>76</v>
      </c>
      <c r="AY1050" s="182" t="s">
        <v>146</v>
      </c>
    </row>
    <row r="1051" spans="2:51" s="14" customFormat="1" ht="12">
      <c r="B1051" s="163"/>
      <c r="D1051" s="144" t="s">
        <v>171</v>
      </c>
      <c r="E1051" s="164" t="s">
        <v>3</v>
      </c>
      <c r="F1051" s="165" t="s">
        <v>180</v>
      </c>
      <c r="H1051" s="166">
        <v>33.586</v>
      </c>
      <c r="I1051" s="167"/>
      <c r="L1051" s="163"/>
      <c r="M1051" s="168"/>
      <c r="T1051" s="169"/>
      <c r="AT1051" s="164" t="s">
        <v>171</v>
      </c>
      <c r="AU1051" s="164" t="s">
        <v>86</v>
      </c>
      <c r="AV1051" s="14" t="s">
        <v>153</v>
      </c>
      <c r="AW1051" s="14" t="s">
        <v>37</v>
      </c>
      <c r="AX1051" s="14" t="s">
        <v>84</v>
      </c>
      <c r="AY1051" s="164" t="s">
        <v>146</v>
      </c>
    </row>
    <row r="1052" spans="2:65" s="1" customFormat="1" ht="24.15" customHeight="1">
      <c r="B1052" s="129"/>
      <c r="C1052" s="130" t="s">
        <v>1097</v>
      </c>
      <c r="D1052" s="130" t="s">
        <v>148</v>
      </c>
      <c r="E1052" s="132" t="s">
        <v>1098</v>
      </c>
      <c r="F1052" s="133" t="s">
        <v>1099</v>
      </c>
      <c r="G1052" s="134" t="s">
        <v>151</v>
      </c>
      <c r="H1052" s="135">
        <v>36.777</v>
      </c>
      <c r="I1052" s="136"/>
      <c r="J1052" s="137">
        <f>ROUND(I1052*H1052,2)</f>
        <v>0</v>
      </c>
      <c r="K1052" s="133" t="s">
        <v>152</v>
      </c>
      <c r="L1052" s="34"/>
      <c r="M1052" s="138" t="s">
        <v>3</v>
      </c>
      <c r="N1052" s="139" t="s">
        <v>47</v>
      </c>
      <c r="P1052" s="140">
        <f>O1052*H1052</f>
        <v>0</v>
      </c>
      <c r="Q1052" s="140">
        <v>0.0455436</v>
      </c>
      <c r="R1052" s="140">
        <f>Q1052*H1052</f>
        <v>1.6749569772</v>
      </c>
      <c r="S1052" s="140">
        <v>0</v>
      </c>
      <c r="T1052" s="141">
        <f>S1052*H1052</f>
        <v>0</v>
      </c>
      <c r="AR1052" s="142" t="s">
        <v>256</v>
      </c>
      <c r="AT1052" s="142" t="s">
        <v>148</v>
      </c>
      <c r="AU1052" s="142" t="s">
        <v>86</v>
      </c>
      <c r="AY1052" s="18" t="s">
        <v>146</v>
      </c>
      <c r="BE1052" s="143">
        <f>IF(N1052="základní",J1052,0)</f>
        <v>0</v>
      </c>
      <c r="BF1052" s="143">
        <f>IF(N1052="snížená",J1052,0)</f>
        <v>0</v>
      </c>
      <c r="BG1052" s="143">
        <f>IF(N1052="zákl. přenesená",J1052,0)</f>
        <v>0</v>
      </c>
      <c r="BH1052" s="143">
        <f>IF(N1052="sníž. přenesená",J1052,0)</f>
        <v>0</v>
      </c>
      <c r="BI1052" s="143">
        <f>IF(N1052="nulová",J1052,0)</f>
        <v>0</v>
      </c>
      <c r="BJ1052" s="18" t="s">
        <v>84</v>
      </c>
      <c r="BK1052" s="143">
        <f>ROUND(I1052*H1052,2)</f>
        <v>0</v>
      </c>
      <c r="BL1052" s="18" t="s">
        <v>256</v>
      </c>
      <c r="BM1052" s="142" t="s">
        <v>1100</v>
      </c>
    </row>
    <row r="1053" spans="2:47" s="1" customFormat="1" ht="38.4">
      <c r="B1053" s="34"/>
      <c r="D1053" s="144" t="s">
        <v>155</v>
      </c>
      <c r="F1053" s="145" t="s">
        <v>1101</v>
      </c>
      <c r="I1053" s="146"/>
      <c r="L1053" s="34"/>
      <c r="M1053" s="147"/>
      <c r="T1053" s="55"/>
      <c r="AT1053" s="18" t="s">
        <v>155</v>
      </c>
      <c r="AU1053" s="18" t="s">
        <v>86</v>
      </c>
    </row>
    <row r="1054" spans="2:47" s="1" customFormat="1" ht="12">
      <c r="B1054" s="34"/>
      <c r="D1054" s="148" t="s">
        <v>157</v>
      </c>
      <c r="F1054" s="149" t="s">
        <v>1102</v>
      </c>
      <c r="I1054" s="146"/>
      <c r="L1054" s="34"/>
      <c r="M1054" s="147"/>
      <c r="T1054" s="55"/>
      <c r="AT1054" s="18" t="s">
        <v>157</v>
      </c>
      <c r="AU1054" s="18" t="s">
        <v>86</v>
      </c>
    </row>
    <row r="1055" spans="2:51" s="13" customFormat="1" ht="12">
      <c r="B1055" s="157"/>
      <c r="D1055" s="144" t="s">
        <v>171</v>
      </c>
      <c r="E1055" s="158" t="s">
        <v>3</v>
      </c>
      <c r="F1055" s="159" t="s">
        <v>356</v>
      </c>
      <c r="H1055" s="158" t="s">
        <v>3</v>
      </c>
      <c r="I1055" s="160"/>
      <c r="L1055" s="157"/>
      <c r="M1055" s="161"/>
      <c r="T1055" s="162"/>
      <c r="AT1055" s="158" t="s">
        <v>171</v>
      </c>
      <c r="AU1055" s="158" t="s">
        <v>86</v>
      </c>
      <c r="AV1055" s="13" t="s">
        <v>84</v>
      </c>
      <c r="AW1055" s="13" t="s">
        <v>37</v>
      </c>
      <c r="AX1055" s="13" t="s">
        <v>76</v>
      </c>
      <c r="AY1055" s="158" t="s">
        <v>146</v>
      </c>
    </row>
    <row r="1056" spans="2:51" s="12" customFormat="1" ht="12">
      <c r="B1056" s="150"/>
      <c r="D1056" s="144" t="s">
        <v>171</v>
      </c>
      <c r="E1056" s="151" t="s">
        <v>3</v>
      </c>
      <c r="F1056" s="152" t="s">
        <v>1103</v>
      </c>
      <c r="H1056" s="153">
        <v>18.075</v>
      </c>
      <c r="I1056" s="154"/>
      <c r="L1056" s="150"/>
      <c r="M1056" s="155"/>
      <c r="T1056" s="156"/>
      <c r="AT1056" s="151" t="s">
        <v>171</v>
      </c>
      <c r="AU1056" s="151" t="s">
        <v>86</v>
      </c>
      <c r="AV1056" s="12" t="s">
        <v>86</v>
      </c>
      <c r="AW1056" s="12" t="s">
        <v>37</v>
      </c>
      <c r="AX1056" s="12" t="s">
        <v>76</v>
      </c>
      <c r="AY1056" s="151" t="s">
        <v>146</v>
      </c>
    </row>
    <row r="1057" spans="2:51" s="12" customFormat="1" ht="12">
      <c r="B1057" s="150"/>
      <c r="D1057" s="144" t="s">
        <v>171</v>
      </c>
      <c r="E1057" s="151" t="s">
        <v>3</v>
      </c>
      <c r="F1057" s="152" t="s">
        <v>1104</v>
      </c>
      <c r="H1057" s="153">
        <v>9.407</v>
      </c>
      <c r="I1057" s="154"/>
      <c r="L1057" s="150"/>
      <c r="M1057" s="155"/>
      <c r="T1057" s="156"/>
      <c r="AT1057" s="151" t="s">
        <v>171</v>
      </c>
      <c r="AU1057" s="151" t="s">
        <v>86</v>
      </c>
      <c r="AV1057" s="12" t="s">
        <v>86</v>
      </c>
      <c r="AW1057" s="12" t="s">
        <v>37</v>
      </c>
      <c r="AX1057" s="12" t="s">
        <v>76</v>
      </c>
      <c r="AY1057" s="151" t="s">
        <v>146</v>
      </c>
    </row>
    <row r="1058" spans="2:51" s="15" customFormat="1" ht="12">
      <c r="B1058" s="181"/>
      <c r="D1058" s="144" t="s">
        <v>171</v>
      </c>
      <c r="E1058" s="182" t="s">
        <v>3</v>
      </c>
      <c r="F1058" s="183" t="s">
        <v>271</v>
      </c>
      <c r="H1058" s="184">
        <v>27.482</v>
      </c>
      <c r="I1058" s="185"/>
      <c r="L1058" s="181"/>
      <c r="M1058" s="186"/>
      <c r="T1058" s="187"/>
      <c r="AT1058" s="182" t="s">
        <v>171</v>
      </c>
      <c r="AU1058" s="182" t="s">
        <v>86</v>
      </c>
      <c r="AV1058" s="15" t="s">
        <v>164</v>
      </c>
      <c r="AW1058" s="15" t="s">
        <v>37</v>
      </c>
      <c r="AX1058" s="15" t="s">
        <v>76</v>
      </c>
      <c r="AY1058" s="182" t="s">
        <v>146</v>
      </c>
    </row>
    <row r="1059" spans="2:51" s="13" customFormat="1" ht="12">
      <c r="B1059" s="157"/>
      <c r="D1059" s="144" t="s">
        <v>171</v>
      </c>
      <c r="E1059" s="158" t="s">
        <v>3</v>
      </c>
      <c r="F1059" s="159" t="s">
        <v>358</v>
      </c>
      <c r="H1059" s="158" t="s">
        <v>3</v>
      </c>
      <c r="I1059" s="160"/>
      <c r="L1059" s="157"/>
      <c r="M1059" s="161"/>
      <c r="T1059" s="162"/>
      <c r="AT1059" s="158" t="s">
        <v>171</v>
      </c>
      <c r="AU1059" s="158" t="s">
        <v>86</v>
      </c>
      <c r="AV1059" s="13" t="s">
        <v>84</v>
      </c>
      <c r="AW1059" s="13" t="s">
        <v>37</v>
      </c>
      <c r="AX1059" s="13" t="s">
        <v>76</v>
      </c>
      <c r="AY1059" s="158" t="s">
        <v>146</v>
      </c>
    </row>
    <row r="1060" spans="2:51" s="12" customFormat="1" ht="12">
      <c r="B1060" s="150"/>
      <c r="D1060" s="144" t="s">
        <v>171</v>
      </c>
      <c r="E1060" s="151" t="s">
        <v>3</v>
      </c>
      <c r="F1060" s="152" t="s">
        <v>1105</v>
      </c>
      <c r="H1060" s="153">
        <v>14.295</v>
      </c>
      <c r="I1060" s="154"/>
      <c r="L1060" s="150"/>
      <c r="M1060" s="155"/>
      <c r="T1060" s="156"/>
      <c r="AT1060" s="151" t="s">
        <v>171</v>
      </c>
      <c r="AU1060" s="151" t="s">
        <v>86</v>
      </c>
      <c r="AV1060" s="12" t="s">
        <v>86</v>
      </c>
      <c r="AW1060" s="12" t="s">
        <v>37</v>
      </c>
      <c r="AX1060" s="12" t="s">
        <v>76</v>
      </c>
      <c r="AY1060" s="151" t="s">
        <v>146</v>
      </c>
    </row>
    <row r="1061" spans="2:51" s="15" customFormat="1" ht="12">
      <c r="B1061" s="181"/>
      <c r="D1061" s="144" t="s">
        <v>171</v>
      </c>
      <c r="E1061" s="182" t="s">
        <v>3</v>
      </c>
      <c r="F1061" s="183" t="s">
        <v>271</v>
      </c>
      <c r="H1061" s="184">
        <v>14.295</v>
      </c>
      <c r="I1061" s="185"/>
      <c r="L1061" s="181"/>
      <c r="M1061" s="186"/>
      <c r="T1061" s="187"/>
      <c r="AT1061" s="182" t="s">
        <v>171</v>
      </c>
      <c r="AU1061" s="182" t="s">
        <v>86</v>
      </c>
      <c r="AV1061" s="15" t="s">
        <v>164</v>
      </c>
      <c r="AW1061" s="15" t="s">
        <v>37</v>
      </c>
      <c r="AX1061" s="15" t="s">
        <v>76</v>
      </c>
      <c r="AY1061" s="182" t="s">
        <v>146</v>
      </c>
    </row>
    <row r="1062" spans="2:51" s="13" customFormat="1" ht="12">
      <c r="B1062" s="157"/>
      <c r="D1062" s="144" t="s">
        <v>171</v>
      </c>
      <c r="E1062" s="158" t="s">
        <v>3</v>
      </c>
      <c r="F1062" s="159" t="s">
        <v>370</v>
      </c>
      <c r="H1062" s="158" t="s">
        <v>3</v>
      </c>
      <c r="I1062" s="160"/>
      <c r="L1062" s="157"/>
      <c r="M1062" s="161"/>
      <c r="T1062" s="162"/>
      <c r="AT1062" s="158" t="s">
        <v>171</v>
      </c>
      <c r="AU1062" s="158" t="s">
        <v>86</v>
      </c>
      <c r="AV1062" s="13" t="s">
        <v>84</v>
      </c>
      <c r="AW1062" s="13" t="s">
        <v>37</v>
      </c>
      <c r="AX1062" s="13" t="s">
        <v>76</v>
      </c>
      <c r="AY1062" s="158" t="s">
        <v>146</v>
      </c>
    </row>
    <row r="1063" spans="2:51" s="12" customFormat="1" ht="12">
      <c r="B1063" s="150"/>
      <c r="D1063" s="144" t="s">
        <v>171</v>
      </c>
      <c r="E1063" s="151" t="s">
        <v>3</v>
      </c>
      <c r="F1063" s="152" t="s">
        <v>1106</v>
      </c>
      <c r="H1063" s="153">
        <v>-4.2</v>
      </c>
      <c r="I1063" s="154"/>
      <c r="L1063" s="150"/>
      <c r="M1063" s="155"/>
      <c r="T1063" s="156"/>
      <c r="AT1063" s="151" t="s">
        <v>171</v>
      </c>
      <c r="AU1063" s="151" t="s">
        <v>86</v>
      </c>
      <c r="AV1063" s="12" t="s">
        <v>86</v>
      </c>
      <c r="AW1063" s="12" t="s">
        <v>37</v>
      </c>
      <c r="AX1063" s="12" t="s">
        <v>76</v>
      </c>
      <c r="AY1063" s="151" t="s">
        <v>146</v>
      </c>
    </row>
    <row r="1064" spans="2:51" s="12" customFormat="1" ht="12">
      <c r="B1064" s="150"/>
      <c r="D1064" s="144" t="s">
        <v>171</v>
      </c>
      <c r="E1064" s="151" t="s">
        <v>3</v>
      </c>
      <c r="F1064" s="152" t="s">
        <v>1107</v>
      </c>
      <c r="H1064" s="153">
        <v>-0.8</v>
      </c>
      <c r="I1064" s="154"/>
      <c r="L1064" s="150"/>
      <c r="M1064" s="155"/>
      <c r="T1064" s="156"/>
      <c r="AT1064" s="151" t="s">
        <v>171</v>
      </c>
      <c r="AU1064" s="151" t="s">
        <v>86</v>
      </c>
      <c r="AV1064" s="12" t="s">
        <v>86</v>
      </c>
      <c r="AW1064" s="12" t="s">
        <v>37</v>
      </c>
      <c r="AX1064" s="12" t="s">
        <v>76</v>
      </c>
      <c r="AY1064" s="151" t="s">
        <v>146</v>
      </c>
    </row>
    <row r="1065" spans="2:51" s="15" customFormat="1" ht="12">
      <c r="B1065" s="181"/>
      <c r="D1065" s="144" t="s">
        <v>171</v>
      </c>
      <c r="E1065" s="182" t="s">
        <v>3</v>
      </c>
      <c r="F1065" s="183" t="s">
        <v>271</v>
      </c>
      <c r="H1065" s="184">
        <v>-5</v>
      </c>
      <c r="I1065" s="185"/>
      <c r="L1065" s="181"/>
      <c r="M1065" s="186"/>
      <c r="T1065" s="187"/>
      <c r="AT1065" s="182" t="s">
        <v>171</v>
      </c>
      <c r="AU1065" s="182" t="s">
        <v>86</v>
      </c>
      <c r="AV1065" s="15" t="s">
        <v>164</v>
      </c>
      <c r="AW1065" s="15" t="s">
        <v>37</v>
      </c>
      <c r="AX1065" s="15" t="s">
        <v>76</v>
      </c>
      <c r="AY1065" s="182" t="s">
        <v>146</v>
      </c>
    </row>
    <row r="1066" spans="2:51" s="14" customFormat="1" ht="12">
      <c r="B1066" s="163"/>
      <c r="D1066" s="144" t="s">
        <v>171</v>
      </c>
      <c r="E1066" s="164" t="s">
        <v>3</v>
      </c>
      <c r="F1066" s="165" t="s">
        <v>180</v>
      </c>
      <c r="H1066" s="166">
        <v>36.777</v>
      </c>
      <c r="I1066" s="167"/>
      <c r="L1066" s="163"/>
      <c r="M1066" s="168"/>
      <c r="T1066" s="169"/>
      <c r="AT1066" s="164" t="s">
        <v>171</v>
      </c>
      <c r="AU1066" s="164" t="s">
        <v>86</v>
      </c>
      <c r="AV1066" s="14" t="s">
        <v>153</v>
      </c>
      <c r="AW1066" s="14" t="s">
        <v>37</v>
      </c>
      <c r="AX1066" s="14" t="s">
        <v>84</v>
      </c>
      <c r="AY1066" s="164" t="s">
        <v>146</v>
      </c>
    </row>
    <row r="1067" spans="2:65" s="1" customFormat="1" ht="24.15" customHeight="1">
      <c r="B1067" s="129"/>
      <c r="C1067" s="130" t="s">
        <v>1108</v>
      </c>
      <c r="D1067" s="130" t="s">
        <v>148</v>
      </c>
      <c r="E1067" s="132" t="s">
        <v>1109</v>
      </c>
      <c r="F1067" s="133" t="s">
        <v>1110</v>
      </c>
      <c r="G1067" s="134" t="s">
        <v>151</v>
      </c>
      <c r="H1067" s="135">
        <v>38.523</v>
      </c>
      <c r="I1067" s="136"/>
      <c r="J1067" s="137">
        <f>ROUND(I1067*H1067,2)</f>
        <v>0</v>
      </c>
      <c r="K1067" s="133" t="s">
        <v>152</v>
      </c>
      <c r="L1067" s="34"/>
      <c r="M1067" s="138" t="s">
        <v>3</v>
      </c>
      <c r="N1067" s="139" t="s">
        <v>47</v>
      </c>
      <c r="P1067" s="140">
        <f>O1067*H1067</f>
        <v>0</v>
      </c>
      <c r="Q1067" s="140">
        <v>0.04323</v>
      </c>
      <c r="R1067" s="140">
        <f>Q1067*H1067</f>
        <v>1.66534929</v>
      </c>
      <c r="S1067" s="140">
        <v>0</v>
      </c>
      <c r="T1067" s="141">
        <f>S1067*H1067</f>
        <v>0</v>
      </c>
      <c r="AR1067" s="142" t="s">
        <v>256</v>
      </c>
      <c r="AT1067" s="142" t="s">
        <v>148</v>
      </c>
      <c r="AU1067" s="142" t="s">
        <v>86</v>
      </c>
      <c r="AY1067" s="18" t="s">
        <v>146</v>
      </c>
      <c r="BE1067" s="143">
        <f>IF(N1067="základní",J1067,0)</f>
        <v>0</v>
      </c>
      <c r="BF1067" s="143">
        <f>IF(N1067="snížená",J1067,0)</f>
        <v>0</v>
      </c>
      <c r="BG1067" s="143">
        <f>IF(N1067="zákl. přenesená",J1067,0)</f>
        <v>0</v>
      </c>
      <c r="BH1067" s="143">
        <f>IF(N1067="sníž. přenesená",J1067,0)</f>
        <v>0</v>
      </c>
      <c r="BI1067" s="143">
        <f>IF(N1067="nulová",J1067,0)</f>
        <v>0</v>
      </c>
      <c r="BJ1067" s="18" t="s">
        <v>84</v>
      </c>
      <c r="BK1067" s="143">
        <f>ROUND(I1067*H1067,2)</f>
        <v>0</v>
      </c>
      <c r="BL1067" s="18" t="s">
        <v>256</v>
      </c>
      <c r="BM1067" s="142" t="s">
        <v>1111</v>
      </c>
    </row>
    <row r="1068" spans="2:47" s="1" customFormat="1" ht="38.4">
      <c r="B1068" s="34"/>
      <c r="D1068" s="144" t="s">
        <v>155</v>
      </c>
      <c r="F1068" s="145" t="s">
        <v>1112</v>
      </c>
      <c r="I1068" s="146"/>
      <c r="L1068" s="34"/>
      <c r="M1068" s="147"/>
      <c r="T1068" s="55"/>
      <c r="AT1068" s="18" t="s">
        <v>155</v>
      </c>
      <c r="AU1068" s="18" t="s">
        <v>86</v>
      </c>
    </row>
    <row r="1069" spans="2:47" s="1" customFormat="1" ht="12">
      <c r="B1069" s="34"/>
      <c r="D1069" s="148" t="s">
        <v>157</v>
      </c>
      <c r="F1069" s="149" t="s">
        <v>1113</v>
      </c>
      <c r="I1069" s="146"/>
      <c r="L1069" s="34"/>
      <c r="M1069" s="147"/>
      <c r="T1069" s="55"/>
      <c r="AT1069" s="18" t="s">
        <v>157</v>
      </c>
      <c r="AU1069" s="18" t="s">
        <v>86</v>
      </c>
    </row>
    <row r="1070" spans="2:51" s="13" customFormat="1" ht="12">
      <c r="B1070" s="157"/>
      <c r="D1070" s="144" t="s">
        <v>171</v>
      </c>
      <c r="E1070" s="158" t="s">
        <v>3</v>
      </c>
      <c r="F1070" s="159" t="s">
        <v>356</v>
      </c>
      <c r="H1070" s="158" t="s">
        <v>3</v>
      </c>
      <c r="I1070" s="160"/>
      <c r="L1070" s="157"/>
      <c r="M1070" s="161"/>
      <c r="T1070" s="162"/>
      <c r="AT1070" s="158" t="s">
        <v>171</v>
      </c>
      <c r="AU1070" s="158" t="s">
        <v>86</v>
      </c>
      <c r="AV1070" s="13" t="s">
        <v>84</v>
      </c>
      <c r="AW1070" s="13" t="s">
        <v>37</v>
      </c>
      <c r="AX1070" s="13" t="s">
        <v>76</v>
      </c>
      <c r="AY1070" s="158" t="s">
        <v>146</v>
      </c>
    </row>
    <row r="1071" spans="2:51" s="12" customFormat="1" ht="12">
      <c r="B1071" s="150"/>
      <c r="D1071" s="144" t="s">
        <v>171</v>
      </c>
      <c r="E1071" s="151" t="s">
        <v>3</v>
      </c>
      <c r="F1071" s="152" t="s">
        <v>1114</v>
      </c>
      <c r="H1071" s="153">
        <v>6.859</v>
      </c>
      <c r="I1071" s="154"/>
      <c r="L1071" s="150"/>
      <c r="M1071" s="155"/>
      <c r="T1071" s="156"/>
      <c r="AT1071" s="151" t="s">
        <v>171</v>
      </c>
      <c r="AU1071" s="151" t="s">
        <v>86</v>
      </c>
      <c r="AV1071" s="12" t="s">
        <v>86</v>
      </c>
      <c r="AW1071" s="12" t="s">
        <v>37</v>
      </c>
      <c r="AX1071" s="12" t="s">
        <v>76</v>
      </c>
      <c r="AY1071" s="151" t="s">
        <v>146</v>
      </c>
    </row>
    <row r="1072" spans="2:51" s="12" customFormat="1" ht="12">
      <c r="B1072" s="150"/>
      <c r="D1072" s="144" t="s">
        <v>171</v>
      </c>
      <c r="E1072" s="151" t="s">
        <v>3</v>
      </c>
      <c r="F1072" s="152" t="s">
        <v>1115</v>
      </c>
      <c r="H1072" s="153">
        <v>38.064</v>
      </c>
      <c r="I1072" s="154"/>
      <c r="L1072" s="150"/>
      <c r="M1072" s="155"/>
      <c r="T1072" s="156"/>
      <c r="AT1072" s="151" t="s">
        <v>171</v>
      </c>
      <c r="AU1072" s="151" t="s">
        <v>86</v>
      </c>
      <c r="AV1072" s="12" t="s">
        <v>86</v>
      </c>
      <c r="AW1072" s="12" t="s">
        <v>37</v>
      </c>
      <c r="AX1072" s="12" t="s">
        <v>76</v>
      </c>
      <c r="AY1072" s="151" t="s">
        <v>146</v>
      </c>
    </row>
    <row r="1073" spans="2:51" s="15" customFormat="1" ht="12">
      <c r="B1073" s="181"/>
      <c r="D1073" s="144" t="s">
        <v>171</v>
      </c>
      <c r="E1073" s="182" t="s">
        <v>3</v>
      </c>
      <c r="F1073" s="183" t="s">
        <v>271</v>
      </c>
      <c r="H1073" s="184">
        <v>44.923</v>
      </c>
      <c r="I1073" s="185"/>
      <c r="L1073" s="181"/>
      <c r="M1073" s="186"/>
      <c r="T1073" s="187"/>
      <c r="AT1073" s="182" t="s">
        <v>171</v>
      </c>
      <c r="AU1073" s="182" t="s">
        <v>86</v>
      </c>
      <c r="AV1073" s="15" t="s">
        <v>164</v>
      </c>
      <c r="AW1073" s="15" t="s">
        <v>37</v>
      </c>
      <c r="AX1073" s="15" t="s">
        <v>76</v>
      </c>
      <c r="AY1073" s="182" t="s">
        <v>146</v>
      </c>
    </row>
    <row r="1074" spans="2:51" s="13" customFormat="1" ht="12">
      <c r="B1074" s="157"/>
      <c r="D1074" s="144" t="s">
        <v>171</v>
      </c>
      <c r="E1074" s="158" t="s">
        <v>3</v>
      </c>
      <c r="F1074" s="159" t="s">
        <v>370</v>
      </c>
      <c r="H1074" s="158" t="s">
        <v>3</v>
      </c>
      <c r="I1074" s="160"/>
      <c r="L1074" s="157"/>
      <c r="M1074" s="161"/>
      <c r="T1074" s="162"/>
      <c r="AT1074" s="158" t="s">
        <v>171</v>
      </c>
      <c r="AU1074" s="158" t="s">
        <v>86</v>
      </c>
      <c r="AV1074" s="13" t="s">
        <v>84</v>
      </c>
      <c r="AW1074" s="13" t="s">
        <v>37</v>
      </c>
      <c r="AX1074" s="13" t="s">
        <v>76</v>
      </c>
      <c r="AY1074" s="158" t="s">
        <v>146</v>
      </c>
    </row>
    <row r="1075" spans="2:51" s="12" customFormat="1" ht="12">
      <c r="B1075" s="150"/>
      <c r="D1075" s="144" t="s">
        <v>171</v>
      </c>
      <c r="E1075" s="151" t="s">
        <v>3</v>
      </c>
      <c r="F1075" s="152" t="s">
        <v>1116</v>
      </c>
      <c r="H1075" s="153">
        <v>-6.4</v>
      </c>
      <c r="I1075" s="154"/>
      <c r="L1075" s="150"/>
      <c r="M1075" s="155"/>
      <c r="T1075" s="156"/>
      <c r="AT1075" s="151" t="s">
        <v>171</v>
      </c>
      <c r="AU1075" s="151" t="s">
        <v>86</v>
      </c>
      <c r="AV1075" s="12" t="s">
        <v>86</v>
      </c>
      <c r="AW1075" s="12" t="s">
        <v>37</v>
      </c>
      <c r="AX1075" s="12" t="s">
        <v>76</v>
      </c>
      <c r="AY1075" s="151" t="s">
        <v>146</v>
      </c>
    </row>
    <row r="1076" spans="2:51" s="15" customFormat="1" ht="12">
      <c r="B1076" s="181"/>
      <c r="D1076" s="144" t="s">
        <v>171</v>
      </c>
      <c r="E1076" s="182" t="s">
        <v>3</v>
      </c>
      <c r="F1076" s="183" t="s">
        <v>271</v>
      </c>
      <c r="H1076" s="184">
        <v>-6.4</v>
      </c>
      <c r="I1076" s="185"/>
      <c r="L1076" s="181"/>
      <c r="M1076" s="186"/>
      <c r="T1076" s="187"/>
      <c r="AT1076" s="182" t="s">
        <v>171</v>
      </c>
      <c r="AU1076" s="182" t="s">
        <v>86</v>
      </c>
      <c r="AV1076" s="15" t="s">
        <v>164</v>
      </c>
      <c r="AW1076" s="15" t="s">
        <v>37</v>
      </c>
      <c r="AX1076" s="15" t="s">
        <v>76</v>
      </c>
      <c r="AY1076" s="182" t="s">
        <v>146</v>
      </c>
    </row>
    <row r="1077" spans="2:51" s="14" customFormat="1" ht="12">
      <c r="B1077" s="163"/>
      <c r="D1077" s="144" t="s">
        <v>171</v>
      </c>
      <c r="E1077" s="164" t="s">
        <v>3</v>
      </c>
      <c r="F1077" s="165" t="s">
        <v>180</v>
      </c>
      <c r="H1077" s="166">
        <v>38.523</v>
      </c>
      <c r="I1077" s="167"/>
      <c r="L1077" s="163"/>
      <c r="M1077" s="168"/>
      <c r="T1077" s="169"/>
      <c r="AT1077" s="164" t="s">
        <v>171</v>
      </c>
      <c r="AU1077" s="164" t="s">
        <v>86</v>
      </c>
      <c r="AV1077" s="14" t="s">
        <v>153</v>
      </c>
      <c r="AW1077" s="14" t="s">
        <v>37</v>
      </c>
      <c r="AX1077" s="14" t="s">
        <v>84</v>
      </c>
      <c r="AY1077" s="164" t="s">
        <v>146</v>
      </c>
    </row>
    <row r="1078" spans="2:65" s="1" customFormat="1" ht="21.75" customHeight="1">
      <c r="B1078" s="129"/>
      <c r="C1078" s="130" t="s">
        <v>1117</v>
      </c>
      <c r="D1078" s="130" t="s">
        <v>148</v>
      </c>
      <c r="E1078" s="132" t="s">
        <v>1118</v>
      </c>
      <c r="F1078" s="133" t="s">
        <v>1119</v>
      </c>
      <c r="G1078" s="134" t="s">
        <v>151</v>
      </c>
      <c r="H1078" s="135">
        <v>238.489</v>
      </c>
      <c r="I1078" s="136"/>
      <c r="J1078" s="137">
        <f>ROUND(I1078*H1078,2)</f>
        <v>0</v>
      </c>
      <c r="K1078" s="133" t="s">
        <v>152</v>
      </c>
      <c r="L1078" s="34"/>
      <c r="M1078" s="138" t="s">
        <v>3</v>
      </c>
      <c r="N1078" s="139" t="s">
        <v>47</v>
      </c>
      <c r="P1078" s="140">
        <f>O1078*H1078</f>
        <v>0</v>
      </c>
      <c r="Q1078" s="140">
        <v>0.0002</v>
      </c>
      <c r="R1078" s="140">
        <f>Q1078*H1078</f>
        <v>0.047697800000000005</v>
      </c>
      <c r="S1078" s="140">
        <v>0</v>
      </c>
      <c r="T1078" s="141">
        <f>S1078*H1078</f>
        <v>0</v>
      </c>
      <c r="AR1078" s="142" t="s">
        <v>256</v>
      </c>
      <c r="AT1078" s="142" t="s">
        <v>148</v>
      </c>
      <c r="AU1078" s="142" t="s">
        <v>86</v>
      </c>
      <c r="AY1078" s="18" t="s">
        <v>146</v>
      </c>
      <c r="BE1078" s="143">
        <f>IF(N1078="základní",J1078,0)</f>
        <v>0</v>
      </c>
      <c r="BF1078" s="143">
        <f>IF(N1078="snížená",J1078,0)</f>
        <v>0</v>
      </c>
      <c r="BG1078" s="143">
        <f>IF(N1078="zákl. přenesená",J1078,0)</f>
        <v>0</v>
      </c>
      <c r="BH1078" s="143">
        <f>IF(N1078="sníž. přenesená",J1078,0)</f>
        <v>0</v>
      </c>
      <c r="BI1078" s="143">
        <f>IF(N1078="nulová",J1078,0)</f>
        <v>0</v>
      </c>
      <c r="BJ1078" s="18" t="s">
        <v>84</v>
      </c>
      <c r="BK1078" s="143">
        <f>ROUND(I1078*H1078,2)</f>
        <v>0</v>
      </c>
      <c r="BL1078" s="18" t="s">
        <v>256</v>
      </c>
      <c r="BM1078" s="142" t="s">
        <v>1120</v>
      </c>
    </row>
    <row r="1079" spans="2:47" s="1" customFormat="1" ht="28.8">
      <c r="B1079" s="34"/>
      <c r="D1079" s="144" t="s">
        <v>155</v>
      </c>
      <c r="F1079" s="145" t="s">
        <v>1121</v>
      </c>
      <c r="I1079" s="146"/>
      <c r="L1079" s="34"/>
      <c r="M1079" s="147"/>
      <c r="T1079" s="55"/>
      <c r="AT1079" s="18" t="s">
        <v>155</v>
      </c>
      <c r="AU1079" s="18" t="s">
        <v>86</v>
      </c>
    </row>
    <row r="1080" spans="2:47" s="1" customFormat="1" ht="12">
      <c r="B1080" s="34"/>
      <c r="D1080" s="148" t="s">
        <v>157</v>
      </c>
      <c r="F1080" s="149" t="s">
        <v>1122</v>
      </c>
      <c r="I1080" s="146"/>
      <c r="L1080" s="34"/>
      <c r="M1080" s="147"/>
      <c r="T1080" s="55"/>
      <c r="AT1080" s="18" t="s">
        <v>157</v>
      </c>
      <c r="AU1080" s="18" t="s">
        <v>86</v>
      </c>
    </row>
    <row r="1081" spans="2:51" s="12" customFormat="1" ht="20.4">
      <c r="B1081" s="150"/>
      <c r="D1081" s="144" t="s">
        <v>171</v>
      </c>
      <c r="E1081" s="151" t="s">
        <v>3</v>
      </c>
      <c r="F1081" s="152" t="s">
        <v>1123</v>
      </c>
      <c r="H1081" s="153">
        <v>238.489</v>
      </c>
      <c r="I1081" s="154"/>
      <c r="L1081" s="150"/>
      <c r="M1081" s="155"/>
      <c r="T1081" s="156"/>
      <c r="AT1081" s="151" t="s">
        <v>171</v>
      </c>
      <c r="AU1081" s="151" t="s">
        <v>86</v>
      </c>
      <c r="AV1081" s="12" t="s">
        <v>86</v>
      </c>
      <c r="AW1081" s="12" t="s">
        <v>37</v>
      </c>
      <c r="AX1081" s="12" t="s">
        <v>84</v>
      </c>
      <c r="AY1081" s="151" t="s">
        <v>146</v>
      </c>
    </row>
    <row r="1082" spans="2:65" s="1" customFormat="1" ht="21.75" customHeight="1">
      <c r="B1082" s="129"/>
      <c r="C1082" s="130" t="s">
        <v>1124</v>
      </c>
      <c r="D1082" s="130" t="s">
        <v>148</v>
      </c>
      <c r="E1082" s="132" t="s">
        <v>1125</v>
      </c>
      <c r="F1082" s="133" t="s">
        <v>1126</v>
      </c>
      <c r="G1082" s="134" t="s">
        <v>375</v>
      </c>
      <c r="H1082" s="135">
        <v>20</v>
      </c>
      <c r="I1082" s="136"/>
      <c r="J1082" s="137">
        <f>ROUND(I1082*H1082,2)</f>
        <v>0</v>
      </c>
      <c r="K1082" s="133" t="s">
        <v>152</v>
      </c>
      <c r="L1082" s="34"/>
      <c r="M1082" s="138" t="s">
        <v>3</v>
      </c>
      <c r="N1082" s="139" t="s">
        <v>47</v>
      </c>
      <c r="P1082" s="140">
        <f>O1082*H1082</f>
        <v>0</v>
      </c>
      <c r="Q1082" s="140">
        <v>0.0051865</v>
      </c>
      <c r="R1082" s="140">
        <f>Q1082*H1082</f>
        <v>0.10373</v>
      </c>
      <c r="S1082" s="140">
        <v>0</v>
      </c>
      <c r="T1082" s="141">
        <f>S1082*H1082</f>
        <v>0</v>
      </c>
      <c r="AR1082" s="142" t="s">
        <v>256</v>
      </c>
      <c r="AT1082" s="142" t="s">
        <v>148</v>
      </c>
      <c r="AU1082" s="142" t="s">
        <v>86</v>
      </c>
      <c r="AY1082" s="18" t="s">
        <v>146</v>
      </c>
      <c r="BE1082" s="143">
        <f>IF(N1082="základní",J1082,0)</f>
        <v>0</v>
      </c>
      <c r="BF1082" s="143">
        <f>IF(N1082="snížená",J1082,0)</f>
        <v>0</v>
      </c>
      <c r="BG1082" s="143">
        <f>IF(N1082="zákl. přenesená",J1082,0)</f>
        <v>0</v>
      </c>
      <c r="BH1082" s="143">
        <f>IF(N1082="sníž. přenesená",J1082,0)</f>
        <v>0</v>
      </c>
      <c r="BI1082" s="143">
        <f>IF(N1082="nulová",J1082,0)</f>
        <v>0</v>
      </c>
      <c r="BJ1082" s="18" t="s">
        <v>84</v>
      </c>
      <c r="BK1082" s="143">
        <f>ROUND(I1082*H1082,2)</f>
        <v>0</v>
      </c>
      <c r="BL1082" s="18" t="s">
        <v>256</v>
      </c>
      <c r="BM1082" s="142" t="s">
        <v>1127</v>
      </c>
    </row>
    <row r="1083" spans="2:47" s="1" customFormat="1" ht="28.8">
      <c r="B1083" s="34"/>
      <c r="D1083" s="144" t="s">
        <v>155</v>
      </c>
      <c r="F1083" s="145" t="s">
        <v>1128</v>
      </c>
      <c r="I1083" s="146"/>
      <c r="L1083" s="34"/>
      <c r="M1083" s="147"/>
      <c r="T1083" s="55"/>
      <c r="AT1083" s="18" t="s">
        <v>155</v>
      </c>
      <c r="AU1083" s="18" t="s">
        <v>86</v>
      </c>
    </row>
    <row r="1084" spans="2:47" s="1" customFormat="1" ht="12">
      <c r="B1084" s="34"/>
      <c r="D1084" s="148" t="s">
        <v>157</v>
      </c>
      <c r="F1084" s="149" t="s">
        <v>1129</v>
      </c>
      <c r="I1084" s="146"/>
      <c r="L1084" s="34"/>
      <c r="M1084" s="147"/>
      <c r="T1084" s="55"/>
      <c r="AT1084" s="18" t="s">
        <v>157</v>
      </c>
      <c r="AU1084" s="18" t="s">
        <v>86</v>
      </c>
    </row>
    <row r="1085" spans="2:65" s="1" customFormat="1" ht="16.5" customHeight="1">
      <c r="B1085" s="129"/>
      <c r="C1085" s="130" t="s">
        <v>1130</v>
      </c>
      <c r="D1085" s="130" t="s">
        <v>148</v>
      </c>
      <c r="E1085" s="132" t="s">
        <v>1131</v>
      </c>
      <c r="F1085" s="133" t="s">
        <v>1132</v>
      </c>
      <c r="G1085" s="134" t="s">
        <v>375</v>
      </c>
      <c r="H1085" s="135">
        <v>15</v>
      </c>
      <c r="I1085" s="136"/>
      <c r="J1085" s="137">
        <f>ROUND(I1085*H1085,2)</f>
        <v>0</v>
      </c>
      <c r="K1085" s="133" t="s">
        <v>152</v>
      </c>
      <c r="L1085" s="34"/>
      <c r="M1085" s="138" t="s">
        <v>3</v>
      </c>
      <c r="N1085" s="139" t="s">
        <v>47</v>
      </c>
      <c r="P1085" s="140">
        <f>O1085*H1085</f>
        <v>0</v>
      </c>
      <c r="Q1085" s="140">
        <v>0.000166</v>
      </c>
      <c r="R1085" s="140">
        <f>Q1085*H1085</f>
        <v>0.00249</v>
      </c>
      <c r="S1085" s="140">
        <v>0</v>
      </c>
      <c r="T1085" s="141">
        <f>S1085*H1085</f>
        <v>0</v>
      </c>
      <c r="AR1085" s="142" t="s">
        <v>256</v>
      </c>
      <c r="AT1085" s="142" t="s">
        <v>148</v>
      </c>
      <c r="AU1085" s="142" t="s">
        <v>86</v>
      </c>
      <c r="AY1085" s="18" t="s">
        <v>146</v>
      </c>
      <c r="BE1085" s="143">
        <f>IF(N1085="základní",J1085,0)</f>
        <v>0</v>
      </c>
      <c r="BF1085" s="143">
        <f>IF(N1085="snížená",J1085,0)</f>
        <v>0</v>
      </c>
      <c r="BG1085" s="143">
        <f>IF(N1085="zákl. přenesená",J1085,0)</f>
        <v>0</v>
      </c>
      <c r="BH1085" s="143">
        <f>IF(N1085="sníž. přenesená",J1085,0)</f>
        <v>0</v>
      </c>
      <c r="BI1085" s="143">
        <f>IF(N1085="nulová",J1085,0)</f>
        <v>0</v>
      </c>
      <c r="BJ1085" s="18" t="s">
        <v>84</v>
      </c>
      <c r="BK1085" s="143">
        <f>ROUND(I1085*H1085,2)</f>
        <v>0</v>
      </c>
      <c r="BL1085" s="18" t="s">
        <v>256</v>
      </c>
      <c r="BM1085" s="142" t="s">
        <v>1133</v>
      </c>
    </row>
    <row r="1086" spans="2:47" s="1" customFormat="1" ht="28.8">
      <c r="B1086" s="34"/>
      <c r="D1086" s="144" t="s">
        <v>155</v>
      </c>
      <c r="F1086" s="145" t="s">
        <v>1134</v>
      </c>
      <c r="I1086" s="146"/>
      <c r="L1086" s="34"/>
      <c r="M1086" s="147"/>
      <c r="T1086" s="55"/>
      <c r="AT1086" s="18" t="s">
        <v>155</v>
      </c>
      <c r="AU1086" s="18" t="s">
        <v>86</v>
      </c>
    </row>
    <row r="1087" spans="2:47" s="1" customFormat="1" ht="12">
      <c r="B1087" s="34"/>
      <c r="D1087" s="148" t="s">
        <v>157</v>
      </c>
      <c r="F1087" s="149" t="s">
        <v>1135</v>
      </c>
      <c r="I1087" s="146"/>
      <c r="L1087" s="34"/>
      <c r="M1087" s="147"/>
      <c r="T1087" s="55"/>
      <c r="AT1087" s="18" t="s">
        <v>157</v>
      </c>
      <c r="AU1087" s="18" t="s">
        <v>86</v>
      </c>
    </row>
    <row r="1088" spans="2:65" s="1" customFormat="1" ht="37.95" customHeight="1">
      <c r="B1088" s="129"/>
      <c r="C1088" s="130" t="s">
        <v>1136</v>
      </c>
      <c r="D1088" s="130" t="s">
        <v>148</v>
      </c>
      <c r="E1088" s="132" t="s">
        <v>1137</v>
      </c>
      <c r="F1088" s="133" t="s">
        <v>1138</v>
      </c>
      <c r="G1088" s="134" t="s">
        <v>151</v>
      </c>
      <c r="H1088" s="135">
        <v>3.467</v>
      </c>
      <c r="I1088" s="136"/>
      <c r="J1088" s="137">
        <f>ROUND(I1088*H1088,2)</f>
        <v>0</v>
      </c>
      <c r="K1088" s="133" t="s">
        <v>152</v>
      </c>
      <c r="L1088" s="34"/>
      <c r="M1088" s="138" t="s">
        <v>3</v>
      </c>
      <c r="N1088" s="139" t="s">
        <v>47</v>
      </c>
      <c r="P1088" s="140">
        <f>O1088*H1088</f>
        <v>0</v>
      </c>
      <c r="Q1088" s="140">
        <v>0.0502559</v>
      </c>
      <c r="R1088" s="140">
        <f>Q1088*H1088</f>
        <v>0.1742372053</v>
      </c>
      <c r="S1088" s="140">
        <v>0</v>
      </c>
      <c r="T1088" s="141">
        <f>S1088*H1088</f>
        <v>0</v>
      </c>
      <c r="AR1088" s="142" t="s">
        <v>256</v>
      </c>
      <c r="AT1088" s="142" t="s">
        <v>148</v>
      </c>
      <c r="AU1088" s="142" t="s">
        <v>86</v>
      </c>
      <c r="AY1088" s="18" t="s">
        <v>146</v>
      </c>
      <c r="BE1088" s="143">
        <f>IF(N1088="základní",J1088,0)</f>
        <v>0</v>
      </c>
      <c r="BF1088" s="143">
        <f>IF(N1088="snížená",J1088,0)</f>
        <v>0</v>
      </c>
      <c r="BG1088" s="143">
        <f>IF(N1088="zákl. přenesená",J1088,0)</f>
        <v>0</v>
      </c>
      <c r="BH1088" s="143">
        <f>IF(N1088="sníž. přenesená",J1088,0)</f>
        <v>0</v>
      </c>
      <c r="BI1088" s="143">
        <f>IF(N1088="nulová",J1088,0)</f>
        <v>0</v>
      </c>
      <c r="BJ1088" s="18" t="s">
        <v>84</v>
      </c>
      <c r="BK1088" s="143">
        <f>ROUND(I1088*H1088,2)</f>
        <v>0</v>
      </c>
      <c r="BL1088" s="18" t="s">
        <v>256</v>
      </c>
      <c r="BM1088" s="142" t="s">
        <v>1139</v>
      </c>
    </row>
    <row r="1089" spans="2:47" s="1" customFormat="1" ht="48">
      <c r="B1089" s="34"/>
      <c r="D1089" s="144" t="s">
        <v>155</v>
      </c>
      <c r="F1089" s="145" t="s">
        <v>1140</v>
      </c>
      <c r="I1089" s="146"/>
      <c r="L1089" s="34"/>
      <c r="M1089" s="147"/>
      <c r="T1089" s="55"/>
      <c r="AT1089" s="18" t="s">
        <v>155</v>
      </c>
      <c r="AU1089" s="18" t="s">
        <v>86</v>
      </c>
    </row>
    <row r="1090" spans="2:47" s="1" customFormat="1" ht="12">
      <c r="B1090" s="34"/>
      <c r="D1090" s="148" t="s">
        <v>157</v>
      </c>
      <c r="F1090" s="149" t="s">
        <v>1141</v>
      </c>
      <c r="I1090" s="146"/>
      <c r="L1090" s="34"/>
      <c r="M1090" s="147"/>
      <c r="T1090" s="55"/>
      <c r="AT1090" s="18" t="s">
        <v>157</v>
      </c>
      <c r="AU1090" s="18" t="s">
        <v>86</v>
      </c>
    </row>
    <row r="1091" spans="2:51" s="13" customFormat="1" ht="12">
      <c r="B1091" s="157"/>
      <c r="D1091" s="144" t="s">
        <v>171</v>
      </c>
      <c r="E1091" s="158" t="s">
        <v>3</v>
      </c>
      <c r="F1091" s="159" t="s">
        <v>845</v>
      </c>
      <c r="H1091" s="158" t="s">
        <v>3</v>
      </c>
      <c r="I1091" s="160"/>
      <c r="L1091" s="157"/>
      <c r="M1091" s="161"/>
      <c r="T1091" s="162"/>
      <c r="AT1091" s="158" t="s">
        <v>171</v>
      </c>
      <c r="AU1091" s="158" t="s">
        <v>86</v>
      </c>
      <c r="AV1091" s="13" t="s">
        <v>84</v>
      </c>
      <c r="AW1091" s="13" t="s">
        <v>37</v>
      </c>
      <c r="AX1091" s="13" t="s">
        <v>76</v>
      </c>
      <c r="AY1091" s="158" t="s">
        <v>146</v>
      </c>
    </row>
    <row r="1092" spans="2:51" s="12" customFormat="1" ht="12">
      <c r="B1092" s="150"/>
      <c r="D1092" s="144" t="s">
        <v>171</v>
      </c>
      <c r="E1092" s="151" t="s">
        <v>3</v>
      </c>
      <c r="F1092" s="152" t="s">
        <v>1142</v>
      </c>
      <c r="H1092" s="153">
        <v>3.467</v>
      </c>
      <c r="I1092" s="154"/>
      <c r="L1092" s="150"/>
      <c r="M1092" s="155"/>
      <c r="T1092" s="156"/>
      <c r="AT1092" s="151" t="s">
        <v>171</v>
      </c>
      <c r="AU1092" s="151" t="s">
        <v>86</v>
      </c>
      <c r="AV1092" s="12" t="s">
        <v>86</v>
      </c>
      <c r="AW1092" s="12" t="s">
        <v>37</v>
      </c>
      <c r="AX1092" s="12" t="s">
        <v>76</v>
      </c>
      <c r="AY1092" s="151" t="s">
        <v>146</v>
      </c>
    </row>
    <row r="1093" spans="2:51" s="15" customFormat="1" ht="12">
      <c r="B1093" s="181"/>
      <c r="D1093" s="144" t="s">
        <v>171</v>
      </c>
      <c r="E1093" s="182" t="s">
        <v>3</v>
      </c>
      <c r="F1093" s="183" t="s">
        <v>271</v>
      </c>
      <c r="H1093" s="184">
        <v>3.467</v>
      </c>
      <c r="I1093" s="185"/>
      <c r="L1093" s="181"/>
      <c r="M1093" s="186"/>
      <c r="T1093" s="187"/>
      <c r="AT1093" s="182" t="s">
        <v>171</v>
      </c>
      <c r="AU1093" s="182" t="s">
        <v>86</v>
      </c>
      <c r="AV1093" s="15" t="s">
        <v>164</v>
      </c>
      <c r="AW1093" s="15" t="s">
        <v>37</v>
      </c>
      <c r="AX1093" s="15" t="s">
        <v>76</v>
      </c>
      <c r="AY1093" s="182" t="s">
        <v>146</v>
      </c>
    </row>
    <row r="1094" spans="2:51" s="14" customFormat="1" ht="12">
      <c r="B1094" s="163"/>
      <c r="D1094" s="144" t="s">
        <v>171</v>
      </c>
      <c r="E1094" s="164" t="s">
        <v>3</v>
      </c>
      <c r="F1094" s="165" t="s">
        <v>180</v>
      </c>
      <c r="H1094" s="166">
        <v>3.467</v>
      </c>
      <c r="I1094" s="167"/>
      <c r="L1094" s="163"/>
      <c r="M1094" s="168"/>
      <c r="T1094" s="169"/>
      <c r="AT1094" s="164" t="s">
        <v>171</v>
      </c>
      <c r="AU1094" s="164" t="s">
        <v>86</v>
      </c>
      <c r="AV1094" s="14" t="s">
        <v>153</v>
      </c>
      <c r="AW1094" s="14" t="s">
        <v>37</v>
      </c>
      <c r="AX1094" s="14" t="s">
        <v>84</v>
      </c>
      <c r="AY1094" s="164" t="s">
        <v>146</v>
      </c>
    </row>
    <row r="1095" spans="2:65" s="1" customFormat="1" ht="24.15" customHeight="1">
      <c r="B1095" s="129"/>
      <c r="C1095" s="130" t="s">
        <v>1143</v>
      </c>
      <c r="D1095" s="130" t="s">
        <v>148</v>
      </c>
      <c r="E1095" s="132" t="s">
        <v>1144</v>
      </c>
      <c r="F1095" s="133" t="s">
        <v>1145</v>
      </c>
      <c r="G1095" s="134" t="s">
        <v>151</v>
      </c>
      <c r="H1095" s="135">
        <v>6.326</v>
      </c>
      <c r="I1095" s="136"/>
      <c r="J1095" s="137">
        <f>ROUND(I1095*H1095,2)</f>
        <v>0</v>
      </c>
      <c r="K1095" s="133" t="s">
        <v>152</v>
      </c>
      <c r="L1095" s="34"/>
      <c r="M1095" s="138" t="s">
        <v>3</v>
      </c>
      <c r="N1095" s="139" t="s">
        <v>47</v>
      </c>
      <c r="P1095" s="140">
        <f>O1095*H1095</f>
        <v>0</v>
      </c>
      <c r="Q1095" s="140">
        <v>0.010882</v>
      </c>
      <c r="R1095" s="140">
        <f>Q1095*H1095</f>
        <v>0.068839532</v>
      </c>
      <c r="S1095" s="140">
        <v>0</v>
      </c>
      <c r="T1095" s="141">
        <f>S1095*H1095</f>
        <v>0</v>
      </c>
      <c r="AR1095" s="142" t="s">
        <v>256</v>
      </c>
      <c r="AT1095" s="142" t="s">
        <v>148</v>
      </c>
      <c r="AU1095" s="142" t="s">
        <v>86</v>
      </c>
      <c r="AY1095" s="18" t="s">
        <v>146</v>
      </c>
      <c r="BE1095" s="143">
        <f>IF(N1095="základní",J1095,0)</f>
        <v>0</v>
      </c>
      <c r="BF1095" s="143">
        <f>IF(N1095="snížená",J1095,0)</f>
        <v>0</v>
      </c>
      <c r="BG1095" s="143">
        <f>IF(N1095="zákl. přenesená",J1095,0)</f>
        <v>0</v>
      </c>
      <c r="BH1095" s="143">
        <f>IF(N1095="sníž. přenesená",J1095,0)</f>
        <v>0</v>
      </c>
      <c r="BI1095" s="143">
        <f>IF(N1095="nulová",J1095,0)</f>
        <v>0</v>
      </c>
      <c r="BJ1095" s="18" t="s">
        <v>84</v>
      </c>
      <c r="BK1095" s="143">
        <f>ROUND(I1095*H1095,2)</f>
        <v>0</v>
      </c>
      <c r="BL1095" s="18" t="s">
        <v>256</v>
      </c>
      <c r="BM1095" s="142" t="s">
        <v>1146</v>
      </c>
    </row>
    <row r="1096" spans="2:47" s="1" customFormat="1" ht="28.8">
      <c r="B1096" s="34"/>
      <c r="D1096" s="144" t="s">
        <v>155</v>
      </c>
      <c r="F1096" s="145" t="s">
        <v>1147</v>
      </c>
      <c r="I1096" s="146"/>
      <c r="L1096" s="34"/>
      <c r="M1096" s="147"/>
      <c r="T1096" s="55"/>
      <c r="AT1096" s="18" t="s">
        <v>155</v>
      </c>
      <c r="AU1096" s="18" t="s">
        <v>86</v>
      </c>
    </row>
    <row r="1097" spans="2:47" s="1" customFormat="1" ht="12">
      <c r="B1097" s="34"/>
      <c r="D1097" s="148" t="s">
        <v>157</v>
      </c>
      <c r="F1097" s="149" t="s">
        <v>1148</v>
      </c>
      <c r="I1097" s="146"/>
      <c r="L1097" s="34"/>
      <c r="M1097" s="147"/>
      <c r="T1097" s="55"/>
      <c r="AT1097" s="18" t="s">
        <v>157</v>
      </c>
      <c r="AU1097" s="18" t="s">
        <v>86</v>
      </c>
    </row>
    <row r="1098" spans="2:51" s="13" customFormat="1" ht="12">
      <c r="B1098" s="157"/>
      <c r="D1098" s="144" t="s">
        <v>171</v>
      </c>
      <c r="E1098" s="158" t="s">
        <v>3</v>
      </c>
      <c r="F1098" s="159" t="s">
        <v>356</v>
      </c>
      <c r="H1098" s="158" t="s">
        <v>3</v>
      </c>
      <c r="I1098" s="160"/>
      <c r="L1098" s="157"/>
      <c r="M1098" s="161"/>
      <c r="T1098" s="162"/>
      <c r="AT1098" s="158" t="s">
        <v>171</v>
      </c>
      <c r="AU1098" s="158" t="s">
        <v>86</v>
      </c>
      <c r="AV1098" s="13" t="s">
        <v>84</v>
      </c>
      <c r="AW1098" s="13" t="s">
        <v>37</v>
      </c>
      <c r="AX1098" s="13" t="s">
        <v>76</v>
      </c>
      <c r="AY1098" s="158" t="s">
        <v>146</v>
      </c>
    </row>
    <row r="1099" spans="2:51" s="12" customFormat="1" ht="12">
      <c r="B1099" s="150"/>
      <c r="D1099" s="144" t="s">
        <v>171</v>
      </c>
      <c r="E1099" s="151" t="s">
        <v>3</v>
      </c>
      <c r="F1099" s="152" t="s">
        <v>1149</v>
      </c>
      <c r="H1099" s="153">
        <v>5.126</v>
      </c>
      <c r="I1099" s="154"/>
      <c r="L1099" s="150"/>
      <c r="M1099" s="155"/>
      <c r="T1099" s="156"/>
      <c r="AT1099" s="151" t="s">
        <v>171</v>
      </c>
      <c r="AU1099" s="151" t="s">
        <v>86</v>
      </c>
      <c r="AV1099" s="12" t="s">
        <v>86</v>
      </c>
      <c r="AW1099" s="12" t="s">
        <v>37</v>
      </c>
      <c r="AX1099" s="12" t="s">
        <v>76</v>
      </c>
      <c r="AY1099" s="151" t="s">
        <v>146</v>
      </c>
    </row>
    <row r="1100" spans="2:51" s="15" customFormat="1" ht="12">
      <c r="B1100" s="181"/>
      <c r="D1100" s="144" t="s">
        <v>171</v>
      </c>
      <c r="E1100" s="182" t="s">
        <v>3</v>
      </c>
      <c r="F1100" s="183" t="s">
        <v>271</v>
      </c>
      <c r="H1100" s="184">
        <v>5.126</v>
      </c>
      <c r="I1100" s="185"/>
      <c r="L1100" s="181"/>
      <c r="M1100" s="186"/>
      <c r="T1100" s="187"/>
      <c r="AT1100" s="182" t="s">
        <v>171</v>
      </c>
      <c r="AU1100" s="182" t="s">
        <v>86</v>
      </c>
      <c r="AV1100" s="15" t="s">
        <v>164</v>
      </c>
      <c r="AW1100" s="15" t="s">
        <v>37</v>
      </c>
      <c r="AX1100" s="15" t="s">
        <v>76</v>
      </c>
      <c r="AY1100" s="182" t="s">
        <v>146</v>
      </c>
    </row>
    <row r="1101" spans="2:51" s="13" customFormat="1" ht="12">
      <c r="B1101" s="157"/>
      <c r="D1101" s="144" t="s">
        <v>171</v>
      </c>
      <c r="E1101" s="158" t="s">
        <v>3</v>
      </c>
      <c r="F1101" s="159" t="s">
        <v>358</v>
      </c>
      <c r="H1101" s="158" t="s">
        <v>3</v>
      </c>
      <c r="I1101" s="160"/>
      <c r="L1101" s="157"/>
      <c r="M1101" s="161"/>
      <c r="T1101" s="162"/>
      <c r="AT1101" s="158" t="s">
        <v>171</v>
      </c>
      <c r="AU1101" s="158" t="s">
        <v>86</v>
      </c>
      <c r="AV1101" s="13" t="s">
        <v>84</v>
      </c>
      <c r="AW1101" s="13" t="s">
        <v>37</v>
      </c>
      <c r="AX1101" s="13" t="s">
        <v>76</v>
      </c>
      <c r="AY1101" s="158" t="s">
        <v>146</v>
      </c>
    </row>
    <row r="1102" spans="2:51" s="12" customFormat="1" ht="12">
      <c r="B1102" s="150"/>
      <c r="D1102" s="144" t="s">
        <v>171</v>
      </c>
      <c r="E1102" s="151" t="s">
        <v>3</v>
      </c>
      <c r="F1102" s="152" t="s">
        <v>1150</v>
      </c>
      <c r="H1102" s="153">
        <v>1.2</v>
      </c>
      <c r="I1102" s="154"/>
      <c r="L1102" s="150"/>
      <c r="M1102" s="155"/>
      <c r="T1102" s="156"/>
      <c r="AT1102" s="151" t="s">
        <v>171</v>
      </c>
      <c r="AU1102" s="151" t="s">
        <v>86</v>
      </c>
      <c r="AV1102" s="12" t="s">
        <v>86</v>
      </c>
      <c r="AW1102" s="12" t="s">
        <v>37</v>
      </c>
      <c r="AX1102" s="12" t="s">
        <v>76</v>
      </c>
      <c r="AY1102" s="151" t="s">
        <v>146</v>
      </c>
    </row>
    <row r="1103" spans="2:51" s="15" customFormat="1" ht="12">
      <c r="B1103" s="181"/>
      <c r="D1103" s="144" t="s">
        <v>171</v>
      </c>
      <c r="E1103" s="182" t="s">
        <v>3</v>
      </c>
      <c r="F1103" s="183" t="s">
        <v>271</v>
      </c>
      <c r="H1103" s="184">
        <v>1.2</v>
      </c>
      <c r="I1103" s="185"/>
      <c r="L1103" s="181"/>
      <c r="M1103" s="186"/>
      <c r="T1103" s="187"/>
      <c r="AT1103" s="182" t="s">
        <v>171</v>
      </c>
      <c r="AU1103" s="182" t="s">
        <v>86</v>
      </c>
      <c r="AV1103" s="15" t="s">
        <v>164</v>
      </c>
      <c r="AW1103" s="15" t="s">
        <v>37</v>
      </c>
      <c r="AX1103" s="15" t="s">
        <v>76</v>
      </c>
      <c r="AY1103" s="182" t="s">
        <v>146</v>
      </c>
    </row>
    <row r="1104" spans="2:51" s="14" customFormat="1" ht="12">
      <c r="B1104" s="163"/>
      <c r="D1104" s="144" t="s">
        <v>171</v>
      </c>
      <c r="E1104" s="164" t="s">
        <v>3</v>
      </c>
      <c r="F1104" s="165" t="s">
        <v>180</v>
      </c>
      <c r="H1104" s="166">
        <v>6.326</v>
      </c>
      <c r="I1104" s="167"/>
      <c r="L1104" s="163"/>
      <c r="M1104" s="168"/>
      <c r="T1104" s="169"/>
      <c r="AT1104" s="164" t="s">
        <v>171</v>
      </c>
      <c r="AU1104" s="164" t="s">
        <v>86</v>
      </c>
      <c r="AV1104" s="14" t="s">
        <v>153</v>
      </c>
      <c r="AW1104" s="14" t="s">
        <v>37</v>
      </c>
      <c r="AX1104" s="14" t="s">
        <v>84</v>
      </c>
      <c r="AY1104" s="164" t="s">
        <v>146</v>
      </c>
    </row>
    <row r="1105" spans="2:65" s="1" customFormat="1" ht="24.15" customHeight="1">
      <c r="B1105" s="129"/>
      <c r="C1105" s="130" t="s">
        <v>1151</v>
      </c>
      <c r="D1105" s="130" t="s">
        <v>148</v>
      </c>
      <c r="E1105" s="132" t="s">
        <v>1152</v>
      </c>
      <c r="F1105" s="133" t="s">
        <v>1153</v>
      </c>
      <c r="G1105" s="134" t="s">
        <v>151</v>
      </c>
      <c r="H1105" s="135">
        <v>4.825</v>
      </c>
      <c r="I1105" s="136"/>
      <c r="J1105" s="137">
        <f>ROUND(I1105*H1105,2)</f>
        <v>0</v>
      </c>
      <c r="K1105" s="133" t="s">
        <v>152</v>
      </c>
      <c r="L1105" s="34"/>
      <c r="M1105" s="138" t="s">
        <v>3</v>
      </c>
      <c r="N1105" s="139" t="s">
        <v>47</v>
      </c>
      <c r="P1105" s="140">
        <f>O1105*H1105</f>
        <v>0</v>
      </c>
      <c r="Q1105" s="140">
        <v>0.011815</v>
      </c>
      <c r="R1105" s="140">
        <f>Q1105*H1105</f>
        <v>0.057007375000000006</v>
      </c>
      <c r="S1105" s="140">
        <v>0</v>
      </c>
      <c r="T1105" s="141">
        <f>S1105*H1105</f>
        <v>0</v>
      </c>
      <c r="AR1105" s="142" t="s">
        <v>256</v>
      </c>
      <c r="AT1105" s="142" t="s">
        <v>148</v>
      </c>
      <c r="AU1105" s="142" t="s">
        <v>86</v>
      </c>
      <c r="AY1105" s="18" t="s">
        <v>146</v>
      </c>
      <c r="BE1105" s="143">
        <f>IF(N1105="základní",J1105,0)</f>
        <v>0</v>
      </c>
      <c r="BF1105" s="143">
        <f>IF(N1105="snížená",J1105,0)</f>
        <v>0</v>
      </c>
      <c r="BG1105" s="143">
        <f>IF(N1105="zákl. přenesená",J1105,0)</f>
        <v>0</v>
      </c>
      <c r="BH1105" s="143">
        <f>IF(N1105="sníž. přenesená",J1105,0)</f>
        <v>0</v>
      </c>
      <c r="BI1105" s="143">
        <f>IF(N1105="nulová",J1105,0)</f>
        <v>0</v>
      </c>
      <c r="BJ1105" s="18" t="s">
        <v>84</v>
      </c>
      <c r="BK1105" s="143">
        <f>ROUND(I1105*H1105,2)</f>
        <v>0</v>
      </c>
      <c r="BL1105" s="18" t="s">
        <v>256</v>
      </c>
      <c r="BM1105" s="142" t="s">
        <v>1154</v>
      </c>
    </row>
    <row r="1106" spans="2:47" s="1" customFormat="1" ht="38.4">
      <c r="B1106" s="34"/>
      <c r="D1106" s="144" t="s">
        <v>155</v>
      </c>
      <c r="F1106" s="145" t="s">
        <v>1155</v>
      </c>
      <c r="I1106" s="146"/>
      <c r="L1106" s="34"/>
      <c r="M1106" s="147"/>
      <c r="T1106" s="55"/>
      <c r="AT1106" s="18" t="s">
        <v>155</v>
      </c>
      <c r="AU1106" s="18" t="s">
        <v>86</v>
      </c>
    </row>
    <row r="1107" spans="2:47" s="1" customFormat="1" ht="12">
      <c r="B1107" s="34"/>
      <c r="D1107" s="148" t="s">
        <v>157</v>
      </c>
      <c r="F1107" s="149" t="s">
        <v>1156</v>
      </c>
      <c r="I1107" s="146"/>
      <c r="L1107" s="34"/>
      <c r="M1107" s="147"/>
      <c r="T1107" s="55"/>
      <c r="AT1107" s="18" t="s">
        <v>157</v>
      </c>
      <c r="AU1107" s="18" t="s">
        <v>86</v>
      </c>
    </row>
    <row r="1108" spans="2:51" s="13" customFormat="1" ht="12">
      <c r="B1108" s="157"/>
      <c r="D1108" s="144" t="s">
        <v>171</v>
      </c>
      <c r="E1108" s="158" t="s">
        <v>3</v>
      </c>
      <c r="F1108" s="159" t="s">
        <v>356</v>
      </c>
      <c r="H1108" s="158" t="s">
        <v>3</v>
      </c>
      <c r="I1108" s="160"/>
      <c r="L1108" s="157"/>
      <c r="M1108" s="161"/>
      <c r="T1108" s="162"/>
      <c r="AT1108" s="158" t="s">
        <v>171</v>
      </c>
      <c r="AU1108" s="158" t="s">
        <v>86</v>
      </c>
      <c r="AV1108" s="13" t="s">
        <v>84</v>
      </c>
      <c r="AW1108" s="13" t="s">
        <v>37</v>
      </c>
      <c r="AX1108" s="13" t="s">
        <v>76</v>
      </c>
      <c r="AY1108" s="158" t="s">
        <v>146</v>
      </c>
    </row>
    <row r="1109" spans="2:51" s="12" customFormat="1" ht="12">
      <c r="B1109" s="150"/>
      <c r="D1109" s="144" t="s">
        <v>171</v>
      </c>
      <c r="E1109" s="151" t="s">
        <v>3</v>
      </c>
      <c r="F1109" s="152" t="s">
        <v>1157</v>
      </c>
      <c r="H1109" s="153">
        <v>4.523</v>
      </c>
      <c r="I1109" s="154"/>
      <c r="L1109" s="150"/>
      <c r="M1109" s="155"/>
      <c r="T1109" s="156"/>
      <c r="AT1109" s="151" t="s">
        <v>171</v>
      </c>
      <c r="AU1109" s="151" t="s">
        <v>86</v>
      </c>
      <c r="AV1109" s="12" t="s">
        <v>86</v>
      </c>
      <c r="AW1109" s="12" t="s">
        <v>37</v>
      </c>
      <c r="AX1109" s="12" t="s">
        <v>76</v>
      </c>
      <c r="AY1109" s="151" t="s">
        <v>146</v>
      </c>
    </row>
    <row r="1110" spans="2:51" s="12" customFormat="1" ht="12">
      <c r="B1110" s="150"/>
      <c r="D1110" s="144" t="s">
        <v>171</v>
      </c>
      <c r="E1110" s="151" t="s">
        <v>3</v>
      </c>
      <c r="F1110" s="152" t="s">
        <v>1158</v>
      </c>
      <c r="H1110" s="153">
        <v>0.302</v>
      </c>
      <c r="I1110" s="154"/>
      <c r="L1110" s="150"/>
      <c r="M1110" s="155"/>
      <c r="T1110" s="156"/>
      <c r="AT1110" s="151" t="s">
        <v>171</v>
      </c>
      <c r="AU1110" s="151" t="s">
        <v>86</v>
      </c>
      <c r="AV1110" s="12" t="s">
        <v>86</v>
      </c>
      <c r="AW1110" s="12" t="s">
        <v>37</v>
      </c>
      <c r="AX1110" s="12" t="s">
        <v>76</v>
      </c>
      <c r="AY1110" s="151" t="s">
        <v>146</v>
      </c>
    </row>
    <row r="1111" spans="2:51" s="15" customFormat="1" ht="12">
      <c r="B1111" s="181"/>
      <c r="D1111" s="144" t="s">
        <v>171</v>
      </c>
      <c r="E1111" s="182" t="s">
        <v>3</v>
      </c>
      <c r="F1111" s="183" t="s">
        <v>271</v>
      </c>
      <c r="H1111" s="184">
        <v>4.825</v>
      </c>
      <c r="I1111" s="185"/>
      <c r="L1111" s="181"/>
      <c r="M1111" s="186"/>
      <c r="T1111" s="187"/>
      <c r="AT1111" s="182" t="s">
        <v>171</v>
      </c>
      <c r="AU1111" s="182" t="s">
        <v>86</v>
      </c>
      <c r="AV1111" s="15" t="s">
        <v>164</v>
      </c>
      <c r="AW1111" s="15" t="s">
        <v>37</v>
      </c>
      <c r="AX1111" s="15" t="s">
        <v>76</v>
      </c>
      <c r="AY1111" s="182" t="s">
        <v>146</v>
      </c>
    </row>
    <row r="1112" spans="2:51" s="14" customFormat="1" ht="12">
      <c r="B1112" s="163"/>
      <c r="D1112" s="144" t="s">
        <v>171</v>
      </c>
      <c r="E1112" s="164" t="s">
        <v>3</v>
      </c>
      <c r="F1112" s="165" t="s">
        <v>180</v>
      </c>
      <c r="H1112" s="166">
        <v>4.825</v>
      </c>
      <c r="I1112" s="167"/>
      <c r="L1112" s="163"/>
      <c r="M1112" s="168"/>
      <c r="T1112" s="169"/>
      <c r="AT1112" s="164" t="s">
        <v>171</v>
      </c>
      <c r="AU1112" s="164" t="s">
        <v>86</v>
      </c>
      <c r="AV1112" s="14" t="s">
        <v>153</v>
      </c>
      <c r="AW1112" s="14" t="s">
        <v>37</v>
      </c>
      <c r="AX1112" s="14" t="s">
        <v>84</v>
      </c>
      <c r="AY1112" s="164" t="s">
        <v>146</v>
      </c>
    </row>
    <row r="1113" spans="2:65" s="1" customFormat="1" ht="33" customHeight="1">
      <c r="B1113" s="129"/>
      <c r="C1113" s="130" t="s">
        <v>1159</v>
      </c>
      <c r="D1113" s="130" t="s">
        <v>148</v>
      </c>
      <c r="E1113" s="132" t="s">
        <v>1160</v>
      </c>
      <c r="F1113" s="133" t="s">
        <v>1161</v>
      </c>
      <c r="G1113" s="134" t="s">
        <v>151</v>
      </c>
      <c r="H1113" s="135">
        <v>8.999</v>
      </c>
      <c r="I1113" s="136"/>
      <c r="J1113" s="137">
        <f>ROUND(I1113*H1113,2)</f>
        <v>0</v>
      </c>
      <c r="K1113" s="133" t="s">
        <v>152</v>
      </c>
      <c r="L1113" s="34"/>
      <c r="M1113" s="138" t="s">
        <v>3</v>
      </c>
      <c r="N1113" s="139" t="s">
        <v>47</v>
      </c>
      <c r="P1113" s="140">
        <f>O1113*H1113</f>
        <v>0</v>
      </c>
      <c r="Q1113" s="140">
        <v>0.01213</v>
      </c>
      <c r="R1113" s="140">
        <f>Q1113*H1113</f>
        <v>0.10915787</v>
      </c>
      <c r="S1113" s="140">
        <v>0</v>
      </c>
      <c r="T1113" s="141">
        <f>S1113*H1113</f>
        <v>0</v>
      </c>
      <c r="AR1113" s="142" t="s">
        <v>256</v>
      </c>
      <c r="AT1113" s="142" t="s">
        <v>148</v>
      </c>
      <c r="AU1113" s="142" t="s">
        <v>86</v>
      </c>
      <c r="AY1113" s="18" t="s">
        <v>146</v>
      </c>
      <c r="BE1113" s="143">
        <f>IF(N1113="základní",J1113,0)</f>
        <v>0</v>
      </c>
      <c r="BF1113" s="143">
        <f>IF(N1113="snížená",J1113,0)</f>
        <v>0</v>
      </c>
      <c r="BG1113" s="143">
        <f>IF(N1113="zákl. přenesená",J1113,0)</f>
        <v>0</v>
      </c>
      <c r="BH1113" s="143">
        <f>IF(N1113="sníž. přenesená",J1113,0)</f>
        <v>0</v>
      </c>
      <c r="BI1113" s="143">
        <f>IF(N1113="nulová",J1113,0)</f>
        <v>0</v>
      </c>
      <c r="BJ1113" s="18" t="s">
        <v>84</v>
      </c>
      <c r="BK1113" s="143">
        <f>ROUND(I1113*H1113,2)</f>
        <v>0</v>
      </c>
      <c r="BL1113" s="18" t="s">
        <v>256</v>
      </c>
      <c r="BM1113" s="142" t="s">
        <v>1162</v>
      </c>
    </row>
    <row r="1114" spans="2:47" s="1" customFormat="1" ht="38.4">
      <c r="B1114" s="34"/>
      <c r="D1114" s="144" t="s">
        <v>155</v>
      </c>
      <c r="F1114" s="145" t="s">
        <v>1163</v>
      </c>
      <c r="I1114" s="146"/>
      <c r="L1114" s="34"/>
      <c r="M1114" s="147"/>
      <c r="T1114" s="55"/>
      <c r="AT1114" s="18" t="s">
        <v>155</v>
      </c>
      <c r="AU1114" s="18" t="s">
        <v>86</v>
      </c>
    </row>
    <row r="1115" spans="2:47" s="1" customFormat="1" ht="12">
      <c r="B1115" s="34"/>
      <c r="D1115" s="148" t="s">
        <v>157</v>
      </c>
      <c r="F1115" s="149" t="s">
        <v>1164</v>
      </c>
      <c r="I1115" s="146"/>
      <c r="L1115" s="34"/>
      <c r="M1115" s="147"/>
      <c r="T1115" s="55"/>
      <c r="AT1115" s="18" t="s">
        <v>157</v>
      </c>
      <c r="AU1115" s="18" t="s">
        <v>86</v>
      </c>
    </row>
    <row r="1116" spans="2:51" s="13" customFormat="1" ht="12">
      <c r="B1116" s="157"/>
      <c r="D1116" s="144" t="s">
        <v>171</v>
      </c>
      <c r="E1116" s="158" t="s">
        <v>3</v>
      </c>
      <c r="F1116" s="159" t="s">
        <v>356</v>
      </c>
      <c r="H1116" s="158" t="s">
        <v>3</v>
      </c>
      <c r="I1116" s="160"/>
      <c r="L1116" s="157"/>
      <c r="M1116" s="161"/>
      <c r="T1116" s="162"/>
      <c r="AT1116" s="158" t="s">
        <v>171</v>
      </c>
      <c r="AU1116" s="158" t="s">
        <v>86</v>
      </c>
      <c r="AV1116" s="13" t="s">
        <v>84</v>
      </c>
      <c r="AW1116" s="13" t="s">
        <v>37</v>
      </c>
      <c r="AX1116" s="13" t="s">
        <v>76</v>
      </c>
      <c r="AY1116" s="158" t="s">
        <v>146</v>
      </c>
    </row>
    <row r="1117" spans="2:51" s="12" customFormat="1" ht="12">
      <c r="B1117" s="150"/>
      <c r="D1117" s="144" t="s">
        <v>171</v>
      </c>
      <c r="E1117" s="151" t="s">
        <v>3</v>
      </c>
      <c r="F1117" s="152" t="s">
        <v>1165</v>
      </c>
      <c r="H1117" s="153">
        <v>2.13</v>
      </c>
      <c r="I1117" s="154"/>
      <c r="L1117" s="150"/>
      <c r="M1117" s="155"/>
      <c r="T1117" s="156"/>
      <c r="AT1117" s="151" t="s">
        <v>171</v>
      </c>
      <c r="AU1117" s="151" t="s">
        <v>86</v>
      </c>
      <c r="AV1117" s="12" t="s">
        <v>86</v>
      </c>
      <c r="AW1117" s="12" t="s">
        <v>37</v>
      </c>
      <c r="AX1117" s="12" t="s">
        <v>76</v>
      </c>
      <c r="AY1117" s="151" t="s">
        <v>146</v>
      </c>
    </row>
    <row r="1118" spans="2:51" s="12" customFormat="1" ht="12">
      <c r="B1118" s="150"/>
      <c r="D1118" s="144" t="s">
        <v>171</v>
      </c>
      <c r="E1118" s="151" t="s">
        <v>3</v>
      </c>
      <c r="F1118" s="152" t="s">
        <v>1166</v>
      </c>
      <c r="H1118" s="153">
        <v>2.178</v>
      </c>
      <c r="I1118" s="154"/>
      <c r="L1118" s="150"/>
      <c r="M1118" s="155"/>
      <c r="T1118" s="156"/>
      <c r="AT1118" s="151" t="s">
        <v>171</v>
      </c>
      <c r="AU1118" s="151" t="s">
        <v>86</v>
      </c>
      <c r="AV1118" s="12" t="s">
        <v>86</v>
      </c>
      <c r="AW1118" s="12" t="s">
        <v>37</v>
      </c>
      <c r="AX1118" s="12" t="s">
        <v>76</v>
      </c>
      <c r="AY1118" s="151" t="s">
        <v>146</v>
      </c>
    </row>
    <row r="1119" spans="2:51" s="12" customFormat="1" ht="12">
      <c r="B1119" s="150"/>
      <c r="D1119" s="144" t="s">
        <v>171</v>
      </c>
      <c r="E1119" s="151" t="s">
        <v>3</v>
      </c>
      <c r="F1119" s="152" t="s">
        <v>1167</v>
      </c>
      <c r="H1119" s="153">
        <v>1.206</v>
      </c>
      <c r="I1119" s="154"/>
      <c r="L1119" s="150"/>
      <c r="M1119" s="155"/>
      <c r="T1119" s="156"/>
      <c r="AT1119" s="151" t="s">
        <v>171</v>
      </c>
      <c r="AU1119" s="151" t="s">
        <v>86</v>
      </c>
      <c r="AV1119" s="12" t="s">
        <v>86</v>
      </c>
      <c r="AW1119" s="12" t="s">
        <v>37</v>
      </c>
      <c r="AX1119" s="12" t="s">
        <v>76</v>
      </c>
      <c r="AY1119" s="151" t="s">
        <v>146</v>
      </c>
    </row>
    <row r="1120" spans="2:51" s="15" customFormat="1" ht="12">
      <c r="B1120" s="181"/>
      <c r="D1120" s="144" t="s">
        <v>171</v>
      </c>
      <c r="E1120" s="182" t="s">
        <v>3</v>
      </c>
      <c r="F1120" s="183" t="s">
        <v>271</v>
      </c>
      <c r="H1120" s="184">
        <v>5.514</v>
      </c>
      <c r="I1120" s="185"/>
      <c r="L1120" s="181"/>
      <c r="M1120" s="186"/>
      <c r="T1120" s="187"/>
      <c r="AT1120" s="182" t="s">
        <v>171</v>
      </c>
      <c r="AU1120" s="182" t="s">
        <v>86</v>
      </c>
      <c r="AV1120" s="15" t="s">
        <v>164</v>
      </c>
      <c r="AW1120" s="15" t="s">
        <v>37</v>
      </c>
      <c r="AX1120" s="15" t="s">
        <v>76</v>
      </c>
      <c r="AY1120" s="182" t="s">
        <v>146</v>
      </c>
    </row>
    <row r="1121" spans="2:51" s="13" customFormat="1" ht="12">
      <c r="B1121" s="157"/>
      <c r="D1121" s="144" t="s">
        <v>171</v>
      </c>
      <c r="E1121" s="158" t="s">
        <v>3</v>
      </c>
      <c r="F1121" s="159" t="s">
        <v>358</v>
      </c>
      <c r="H1121" s="158" t="s">
        <v>3</v>
      </c>
      <c r="I1121" s="160"/>
      <c r="L1121" s="157"/>
      <c r="M1121" s="161"/>
      <c r="T1121" s="162"/>
      <c r="AT1121" s="158" t="s">
        <v>171</v>
      </c>
      <c r="AU1121" s="158" t="s">
        <v>86</v>
      </c>
      <c r="AV1121" s="13" t="s">
        <v>84</v>
      </c>
      <c r="AW1121" s="13" t="s">
        <v>37</v>
      </c>
      <c r="AX1121" s="13" t="s">
        <v>76</v>
      </c>
      <c r="AY1121" s="158" t="s">
        <v>146</v>
      </c>
    </row>
    <row r="1122" spans="2:51" s="12" customFormat="1" ht="12">
      <c r="B1122" s="150"/>
      <c r="D1122" s="144" t="s">
        <v>171</v>
      </c>
      <c r="E1122" s="151" t="s">
        <v>3</v>
      </c>
      <c r="F1122" s="152" t="s">
        <v>1168</v>
      </c>
      <c r="H1122" s="153">
        <v>2.239</v>
      </c>
      <c r="I1122" s="154"/>
      <c r="L1122" s="150"/>
      <c r="M1122" s="155"/>
      <c r="T1122" s="156"/>
      <c r="AT1122" s="151" t="s">
        <v>171</v>
      </c>
      <c r="AU1122" s="151" t="s">
        <v>86</v>
      </c>
      <c r="AV1122" s="12" t="s">
        <v>86</v>
      </c>
      <c r="AW1122" s="12" t="s">
        <v>37</v>
      </c>
      <c r="AX1122" s="12" t="s">
        <v>76</v>
      </c>
      <c r="AY1122" s="151" t="s">
        <v>146</v>
      </c>
    </row>
    <row r="1123" spans="2:51" s="12" customFormat="1" ht="12">
      <c r="B1123" s="150"/>
      <c r="D1123" s="144" t="s">
        <v>171</v>
      </c>
      <c r="E1123" s="151" t="s">
        <v>3</v>
      </c>
      <c r="F1123" s="152" t="s">
        <v>1169</v>
      </c>
      <c r="H1123" s="153">
        <v>1.246</v>
      </c>
      <c r="I1123" s="154"/>
      <c r="L1123" s="150"/>
      <c r="M1123" s="155"/>
      <c r="T1123" s="156"/>
      <c r="AT1123" s="151" t="s">
        <v>171</v>
      </c>
      <c r="AU1123" s="151" t="s">
        <v>86</v>
      </c>
      <c r="AV1123" s="12" t="s">
        <v>86</v>
      </c>
      <c r="AW1123" s="12" t="s">
        <v>37</v>
      </c>
      <c r="AX1123" s="12" t="s">
        <v>76</v>
      </c>
      <c r="AY1123" s="151" t="s">
        <v>146</v>
      </c>
    </row>
    <row r="1124" spans="2:51" s="15" customFormat="1" ht="12">
      <c r="B1124" s="181"/>
      <c r="D1124" s="144" t="s">
        <v>171</v>
      </c>
      <c r="E1124" s="182" t="s">
        <v>3</v>
      </c>
      <c r="F1124" s="183" t="s">
        <v>271</v>
      </c>
      <c r="H1124" s="184">
        <v>3.485</v>
      </c>
      <c r="I1124" s="185"/>
      <c r="L1124" s="181"/>
      <c r="M1124" s="186"/>
      <c r="T1124" s="187"/>
      <c r="AT1124" s="182" t="s">
        <v>171</v>
      </c>
      <c r="AU1124" s="182" t="s">
        <v>86</v>
      </c>
      <c r="AV1124" s="15" t="s">
        <v>164</v>
      </c>
      <c r="AW1124" s="15" t="s">
        <v>37</v>
      </c>
      <c r="AX1124" s="15" t="s">
        <v>76</v>
      </c>
      <c r="AY1124" s="182" t="s">
        <v>146</v>
      </c>
    </row>
    <row r="1125" spans="2:51" s="14" customFormat="1" ht="12">
      <c r="B1125" s="163"/>
      <c r="D1125" s="144" t="s">
        <v>171</v>
      </c>
      <c r="E1125" s="164" t="s">
        <v>3</v>
      </c>
      <c r="F1125" s="165" t="s">
        <v>180</v>
      </c>
      <c r="H1125" s="166">
        <v>8.999</v>
      </c>
      <c r="I1125" s="167"/>
      <c r="L1125" s="163"/>
      <c r="M1125" s="168"/>
      <c r="T1125" s="169"/>
      <c r="AT1125" s="164" t="s">
        <v>171</v>
      </c>
      <c r="AU1125" s="164" t="s">
        <v>86</v>
      </c>
      <c r="AV1125" s="14" t="s">
        <v>153</v>
      </c>
      <c r="AW1125" s="14" t="s">
        <v>37</v>
      </c>
      <c r="AX1125" s="14" t="s">
        <v>84</v>
      </c>
      <c r="AY1125" s="164" t="s">
        <v>146</v>
      </c>
    </row>
    <row r="1126" spans="2:65" s="1" customFormat="1" ht="24.15" customHeight="1">
      <c r="B1126" s="129"/>
      <c r="C1126" s="130" t="s">
        <v>1170</v>
      </c>
      <c r="D1126" s="130" t="s">
        <v>148</v>
      </c>
      <c r="E1126" s="132" t="s">
        <v>1171</v>
      </c>
      <c r="F1126" s="133" t="s">
        <v>1172</v>
      </c>
      <c r="G1126" s="134" t="s">
        <v>151</v>
      </c>
      <c r="H1126" s="135">
        <v>1.819</v>
      </c>
      <c r="I1126" s="136"/>
      <c r="J1126" s="137">
        <f>ROUND(I1126*H1126,2)</f>
        <v>0</v>
      </c>
      <c r="K1126" s="133" t="s">
        <v>152</v>
      </c>
      <c r="L1126" s="34"/>
      <c r="M1126" s="138" t="s">
        <v>3</v>
      </c>
      <c r="N1126" s="139" t="s">
        <v>47</v>
      </c>
      <c r="P1126" s="140">
        <f>O1126*H1126</f>
        <v>0</v>
      </c>
      <c r="Q1126" s="140">
        <v>0</v>
      </c>
      <c r="R1126" s="140">
        <f>Q1126*H1126</f>
        <v>0</v>
      </c>
      <c r="S1126" s="140">
        <v>0.01725</v>
      </c>
      <c r="T1126" s="141">
        <f>S1126*H1126</f>
        <v>0.03137775</v>
      </c>
      <c r="AR1126" s="142" t="s">
        <v>256</v>
      </c>
      <c r="AT1126" s="142" t="s">
        <v>148</v>
      </c>
      <c r="AU1126" s="142" t="s">
        <v>86</v>
      </c>
      <c r="AY1126" s="18" t="s">
        <v>146</v>
      </c>
      <c r="BE1126" s="143">
        <f>IF(N1126="základní",J1126,0)</f>
        <v>0</v>
      </c>
      <c r="BF1126" s="143">
        <f>IF(N1126="snížená",J1126,0)</f>
        <v>0</v>
      </c>
      <c r="BG1126" s="143">
        <f>IF(N1126="zákl. přenesená",J1126,0)</f>
        <v>0</v>
      </c>
      <c r="BH1126" s="143">
        <f>IF(N1126="sníž. přenesená",J1126,0)</f>
        <v>0</v>
      </c>
      <c r="BI1126" s="143">
        <f>IF(N1126="nulová",J1126,0)</f>
        <v>0</v>
      </c>
      <c r="BJ1126" s="18" t="s">
        <v>84</v>
      </c>
      <c r="BK1126" s="143">
        <f>ROUND(I1126*H1126,2)</f>
        <v>0</v>
      </c>
      <c r="BL1126" s="18" t="s">
        <v>256</v>
      </c>
      <c r="BM1126" s="142" t="s">
        <v>1173</v>
      </c>
    </row>
    <row r="1127" spans="2:47" s="1" customFormat="1" ht="28.8">
      <c r="B1127" s="34"/>
      <c r="D1127" s="144" t="s">
        <v>155</v>
      </c>
      <c r="F1127" s="145" t="s">
        <v>1174</v>
      </c>
      <c r="I1127" s="146"/>
      <c r="L1127" s="34"/>
      <c r="M1127" s="147"/>
      <c r="T1127" s="55"/>
      <c r="AT1127" s="18" t="s">
        <v>155</v>
      </c>
      <c r="AU1127" s="18" t="s">
        <v>86</v>
      </c>
    </row>
    <row r="1128" spans="2:47" s="1" customFormat="1" ht="12">
      <c r="B1128" s="34"/>
      <c r="D1128" s="148" t="s">
        <v>157</v>
      </c>
      <c r="F1128" s="149" t="s">
        <v>1175</v>
      </c>
      <c r="I1128" s="146"/>
      <c r="L1128" s="34"/>
      <c r="M1128" s="147"/>
      <c r="T1128" s="55"/>
      <c r="AT1128" s="18" t="s">
        <v>157</v>
      </c>
      <c r="AU1128" s="18" t="s">
        <v>86</v>
      </c>
    </row>
    <row r="1129" spans="2:51" s="13" customFormat="1" ht="12">
      <c r="B1129" s="157"/>
      <c r="D1129" s="144" t="s">
        <v>171</v>
      </c>
      <c r="E1129" s="158" t="s">
        <v>3</v>
      </c>
      <c r="F1129" s="159" t="s">
        <v>358</v>
      </c>
      <c r="H1129" s="158" t="s">
        <v>3</v>
      </c>
      <c r="I1129" s="160"/>
      <c r="L1129" s="157"/>
      <c r="M1129" s="161"/>
      <c r="T1129" s="162"/>
      <c r="AT1129" s="158" t="s">
        <v>171</v>
      </c>
      <c r="AU1129" s="158" t="s">
        <v>86</v>
      </c>
      <c r="AV1129" s="13" t="s">
        <v>84</v>
      </c>
      <c r="AW1129" s="13" t="s">
        <v>37</v>
      </c>
      <c r="AX1129" s="13" t="s">
        <v>76</v>
      </c>
      <c r="AY1129" s="158" t="s">
        <v>146</v>
      </c>
    </row>
    <row r="1130" spans="2:51" s="12" customFormat="1" ht="12">
      <c r="B1130" s="150"/>
      <c r="D1130" s="144" t="s">
        <v>171</v>
      </c>
      <c r="E1130" s="151" t="s">
        <v>3</v>
      </c>
      <c r="F1130" s="152" t="s">
        <v>1176</v>
      </c>
      <c r="H1130" s="153">
        <v>1.819</v>
      </c>
      <c r="I1130" s="154"/>
      <c r="L1130" s="150"/>
      <c r="M1130" s="155"/>
      <c r="T1130" s="156"/>
      <c r="AT1130" s="151" t="s">
        <v>171</v>
      </c>
      <c r="AU1130" s="151" t="s">
        <v>86</v>
      </c>
      <c r="AV1130" s="12" t="s">
        <v>86</v>
      </c>
      <c r="AW1130" s="12" t="s">
        <v>37</v>
      </c>
      <c r="AX1130" s="12" t="s">
        <v>76</v>
      </c>
      <c r="AY1130" s="151" t="s">
        <v>146</v>
      </c>
    </row>
    <row r="1131" spans="2:51" s="15" customFormat="1" ht="12">
      <c r="B1131" s="181"/>
      <c r="D1131" s="144" t="s">
        <v>171</v>
      </c>
      <c r="E1131" s="182" t="s">
        <v>3</v>
      </c>
      <c r="F1131" s="183" t="s">
        <v>271</v>
      </c>
      <c r="H1131" s="184">
        <v>1.819</v>
      </c>
      <c r="I1131" s="185"/>
      <c r="L1131" s="181"/>
      <c r="M1131" s="186"/>
      <c r="T1131" s="187"/>
      <c r="AT1131" s="182" t="s">
        <v>171</v>
      </c>
      <c r="AU1131" s="182" t="s">
        <v>86</v>
      </c>
      <c r="AV1131" s="15" t="s">
        <v>164</v>
      </c>
      <c r="AW1131" s="15" t="s">
        <v>37</v>
      </c>
      <c r="AX1131" s="15" t="s">
        <v>76</v>
      </c>
      <c r="AY1131" s="182" t="s">
        <v>146</v>
      </c>
    </row>
    <row r="1132" spans="2:51" s="14" customFormat="1" ht="12">
      <c r="B1132" s="163"/>
      <c r="D1132" s="144" t="s">
        <v>171</v>
      </c>
      <c r="E1132" s="164" t="s">
        <v>3</v>
      </c>
      <c r="F1132" s="165" t="s">
        <v>180</v>
      </c>
      <c r="H1132" s="166">
        <v>1.819</v>
      </c>
      <c r="I1132" s="167"/>
      <c r="L1132" s="163"/>
      <c r="M1132" s="168"/>
      <c r="T1132" s="169"/>
      <c r="AT1132" s="164" t="s">
        <v>171</v>
      </c>
      <c r="AU1132" s="164" t="s">
        <v>86</v>
      </c>
      <c r="AV1132" s="14" t="s">
        <v>153</v>
      </c>
      <c r="AW1132" s="14" t="s">
        <v>37</v>
      </c>
      <c r="AX1132" s="14" t="s">
        <v>84</v>
      </c>
      <c r="AY1132" s="164" t="s">
        <v>146</v>
      </c>
    </row>
    <row r="1133" spans="2:65" s="1" customFormat="1" ht="24.15" customHeight="1">
      <c r="B1133" s="129"/>
      <c r="C1133" s="130" t="s">
        <v>1177</v>
      </c>
      <c r="D1133" s="130" t="s">
        <v>148</v>
      </c>
      <c r="E1133" s="132" t="s">
        <v>1178</v>
      </c>
      <c r="F1133" s="133" t="s">
        <v>1179</v>
      </c>
      <c r="G1133" s="134" t="s">
        <v>151</v>
      </c>
      <c r="H1133" s="135">
        <v>71.4</v>
      </c>
      <c r="I1133" s="136"/>
      <c r="J1133" s="137">
        <f>ROUND(I1133*H1133,2)</f>
        <v>0</v>
      </c>
      <c r="K1133" s="133" t="s">
        <v>152</v>
      </c>
      <c r="L1133" s="34"/>
      <c r="M1133" s="138" t="s">
        <v>3</v>
      </c>
      <c r="N1133" s="139" t="s">
        <v>47</v>
      </c>
      <c r="P1133" s="140">
        <f>O1133*H1133</f>
        <v>0</v>
      </c>
      <c r="Q1133" s="140">
        <v>0.0122014909</v>
      </c>
      <c r="R1133" s="140">
        <f>Q1133*H1133</f>
        <v>0.8711864502600001</v>
      </c>
      <c r="S1133" s="140">
        <v>0</v>
      </c>
      <c r="T1133" s="141">
        <f>S1133*H1133</f>
        <v>0</v>
      </c>
      <c r="AR1133" s="142" t="s">
        <v>256</v>
      </c>
      <c r="AT1133" s="142" t="s">
        <v>148</v>
      </c>
      <c r="AU1133" s="142" t="s">
        <v>86</v>
      </c>
      <c r="AY1133" s="18" t="s">
        <v>146</v>
      </c>
      <c r="BE1133" s="143">
        <f>IF(N1133="základní",J1133,0)</f>
        <v>0</v>
      </c>
      <c r="BF1133" s="143">
        <f>IF(N1133="snížená",J1133,0)</f>
        <v>0</v>
      </c>
      <c r="BG1133" s="143">
        <f>IF(N1133="zákl. přenesená",J1133,0)</f>
        <v>0</v>
      </c>
      <c r="BH1133" s="143">
        <f>IF(N1133="sníž. přenesená",J1133,0)</f>
        <v>0</v>
      </c>
      <c r="BI1133" s="143">
        <f>IF(N1133="nulová",J1133,0)</f>
        <v>0</v>
      </c>
      <c r="BJ1133" s="18" t="s">
        <v>84</v>
      </c>
      <c r="BK1133" s="143">
        <f>ROUND(I1133*H1133,2)</f>
        <v>0</v>
      </c>
      <c r="BL1133" s="18" t="s">
        <v>256</v>
      </c>
      <c r="BM1133" s="142" t="s">
        <v>1180</v>
      </c>
    </row>
    <row r="1134" spans="2:47" s="1" customFormat="1" ht="28.8">
      <c r="B1134" s="34"/>
      <c r="D1134" s="144" t="s">
        <v>155</v>
      </c>
      <c r="F1134" s="145" t="s">
        <v>1181</v>
      </c>
      <c r="I1134" s="146"/>
      <c r="L1134" s="34"/>
      <c r="M1134" s="147"/>
      <c r="T1134" s="55"/>
      <c r="AT1134" s="18" t="s">
        <v>155</v>
      </c>
      <c r="AU1134" s="18" t="s">
        <v>86</v>
      </c>
    </row>
    <row r="1135" spans="2:47" s="1" customFormat="1" ht="12">
      <c r="B1135" s="34"/>
      <c r="D1135" s="148" t="s">
        <v>157</v>
      </c>
      <c r="F1135" s="149" t="s">
        <v>1182</v>
      </c>
      <c r="I1135" s="146"/>
      <c r="L1135" s="34"/>
      <c r="M1135" s="147"/>
      <c r="T1135" s="55"/>
      <c r="AT1135" s="18" t="s">
        <v>157</v>
      </c>
      <c r="AU1135" s="18" t="s">
        <v>86</v>
      </c>
    </row>
    <row r="1136" spans="2:51" s="13" customFormat="1" ht="12">
      <c r="B1136" s="157"/>
      <c r="D1136" s="144" t="s">
        <v>171</v>
      </c>
      <c r="E1136" s="158" t="s">
        <v>3</v>
      </c>
      <c r="F1136" s="159" t="s">
        <v>356</v>
      </c>
      <c r="H1136" s="158" t="s">
        <v>3</v>
      </c>
      <c r="I1136" s="160"/>
      <c r="L1136" s="157"/>
      <c r="M1136" s="161"/>
      <c r="T1136" s="162"/>
      <c r="AT1136" s="158" t="s">
        <v>171</v>
      </c>
      <c r="AU1136" s="158" t="s">
        <v>86</v>
      </c>
      <c r="AV1136" s="13" t="s">
        <v>84</v>
      </c>
      <c r="AW1136" s="13" t="s">
        <v>37</v>
      </c>
      <c r="AX1136" s="13" t="s">
        <v>76</v>
      </c>
      <c r="AY1136" s="158" t="s">
        <v>146</v>
      </c>
    </row>
    <row r="1137" spans="2:51" s="12" customFormat="1" ht="12">
      <c r="B1137" s="150"/>
      <c r="D1137" s="144" t="s">
        <v>171</v>
      </c>
      <c r="E1137" s="151" t="s">
        <v>3</v>
      </c>
      <c r="F1137" s="152" t="s">
        <v>1183</v>
      </c>
      <c r="H1137" s="153">
        <v>58.3</v>
      </c>
      <c r="I1137" s="154"/>
      <c r="L1137" s="150"/>
      <c r="M1137" s="155"/>
      <c r="T1137" s="156"/>
      <c r="AT1137" s="151" t="s">
        <v>171</v>
      </c>
      <c r="AU1137" s="151" t="s">
        <v>86</v>
      </c>
      <c r="AV1137" s="12" t="s">
        <v>86</v>
      </c>
      <c r="AW1137" s="12" t="s">
        <v>37</v>
      </c>
      <c r="AX1137" s="12" t="s">
        <v>76</v>
      </c>
      <c r="AY1137" s="151" t="s">
        <v>146</v>
      </c>
    </row>
    <row r="1138" spans="2:51" s="15" customFormat="1" ht="12">
      <c r="B1138" s="181"/>
      <c r="D1138" s="144" t="s">
        <v>171</v>
      </c>
      <c r="E1138" s="182" t="s">
        <v>3</v>
      </c>
      <c r="F1138" s="183" t="s">
        <v>271</v>
      </c>
      <c r="H1138" s="184">
        <v>58.3</v>
      </c>
      <c r="I1138" s="185"/>
      <c r="L1138" s="181"/>
      <c r="M1138" s="186"/>
      <c r="T1138" s="187"/>
      <c r="AT1138" s="182" t="s">
        <v>171</v>
      </c>
      <c r="AU1138" s="182" t="s">
        <v>86</v>
      </c>
      <c r="AV1138" s="15" t="s">
        <v>164</v>
      </c>
      <c r="AW1138" s="15" t="s">
        <v>37</v>
      </c>
      <c r="AX1138" s="15" t="s">
        <v>76</v>
      </c>
      <c r="AY1138" s="182" t="s">
        <v>146</v>
      </c>
    </row>
    <row r="1139" spans="2:51" s="13" customFormat="1" ht="12">
      <c r="B1139" s="157"/>
      <c r="D1139" s="144" t="s">
        <v>171</v>
      </c>
      <c r="E1139" s="158" t="s">
        <v>3</v>
      </c>
      <c r="F1139" s="159" t="s">
        <v>358</v>
      </c>
      <c r="H1139" s="158" t="s">
        <v>3</v>
      </c>
      <c r="I1139" s="160"/>
      <c r="L1139" s="157"/>
      <c r="M1139" s="161"/>
      <c r="T1139" s="162"/>
      <c r="AT1139" s="158" t="s">
        <v>171</v>
      </c>
      <c r="AU1139" s="158" t="s">
        <v>86</v>
      </c>
      <c r="AV1139" s="13" t="s">
        <v>84</v>
      </c>
      <c r="AW1139" s="13" t="s">
        <v>37</v>
      </c>
      <c r="AX1139" s="13" t="s">
        <v>76</v>
      </c>
      <c r="AY1139" s="158" t="s">
        <v>146</v>
      </c>
    </row>
    <row r="1140" spans="2:51" s="12" customFormat="1" ht="12">
      <c r="B1140" s="150"/>
      <c r="D1140" s="144" t="s">
        <v>171</v>
      </c>
      <c r="E1140" s="151" t="s">
        <v>3</v>
      </c>
      <c r="F1140" s="152" t="s">
        <v>1184</v>
      </c>
      <c r="H1140" s="153">
        <v>13.1</v>
      </c>
      <c r="I1140" s="154"/>
      <c r="L1140" s="150"/>
      <c r="M1140" s="155"/>
      <c r="T1140" s="156"/>
      <c r="AT1140" s="151" t="s">
        <v>171</v>
      </c>
      <c r="AU1140" s="151" t="s">
        <v>86</v>
      </c>
      <c r="AV1140" s="12" t="s">
        <v>86</v>
      </c>
      <c r="AW1140" s="12" t="s">
        <v>37</v>
      </c>
      <c r="AX1140" s="12" t="s">
        <v>76</v>
      </c>
      <c r="AY1140" s="151" t="s">
        <v>146</v>
      </c>
    </row>
    <row r="1141" spans="2:51" s="15" customFormat="1" ht="12">
      <c r="B1141" s="181"/>
      <c r="D1141" s="144" t="s">
        <v>171</v>
      </c>
      <c r="E1141" s="182" t="s">
        <v>3</v>
      </c>
      <c r="F1141" s="183" t="s">
        <v>271</v>
      </c>
      <c r="H1141" s="184">
        <v>13.1</v>
      </c>
      <c r="I1141" s="185"/>
      <c r="L1141" s="181"/>
      <c r="M1141" s="186"/>
      <c r="T1141" s="187"/>
      <c r="AT1141" s="182" t="s">
        <v>171</v>
      </c>
      <c r="AU1141" s="182" t="s">
        <v>86</v>
      </c>
      <c r="AV1141" s="15" t="s">
        <v>164</v>
      </c>
      <c r="AW1141" s="15" t="s">
        <v>37</v>
      </c>
      <c r="AX1141" s="15" t="s">
        <v>76</v>
      </c>
      <c r="AY1141" s="182" t="s">
        <v>146</v>
      </c>
    </row>
    <row r="1142" spans="2:51" s="14" customFormat="1" ht="12">
      <c r="B1142" s="163"/>
      <c r="D1142" s="144" t="s">
        <v>171</v>
      </c>
      <c r="E1142" s="164" t="s">
        <v>3</v>
      </c>
      <c r="F1142" s="165" t="s">
        <v>180</v>
      </c>
      <c r="H1142" s="166">
        <v>71.4</v>
      </c>
      <c r="I1142" s="167"/>
      <c r="L1142" s="163"/>
      <c r="M1142" s="168"/>
      <c r="T1142" s="169"/>
      <c r="AT1142" s="164" t="s">
        <v>171</v>
      </c>
      <c r="AU1142" s="164" t="s">
        <v>86</v>
      </c>
      <c r="AV1142" s="14" t="s">
        <v>153</v>
      </c>
      <c r="AW1142" s="14" t="s">
        <v>37</v>
      </c>
      <c r="AX1142" s="14" t="s">
        <v>84</v>
      </c>
      <c r="AY1142" s="164" t="s">
        <v>146</v>
      </c>
    </row>
    <row r="1143" spans="2:65" s="1" customFormat="1" ht="24.15" customHeight="1">
      <c r="B1143" s="129"/>
      <c r="C1143" s="130" t="s">
        <v>1185</v>
      </c>
      <c r="D1143" s="130" t="s">
        <v>148</v>
      </c>
      <c r="E1143" s="132" t="s">
        <v>1186</v>
      </c>
      <c r="F1143" s="133" t="s">
        <v>1187</v>
      </c>
      <c r="G1143" s="134" t="s">
        <v>151</v>
      </c>
      <c r="H1143" s="135">
        <v>50.4</v>
      </c>
      <c r="I1143" s="136"/>
      <c r="J1143" s="137">
        <f>ROUND(I1143*H1143,2)</f>
        <v>0</v>
      </c>
      <c r="K1143" s="133" t="s">
        <v>152</v>
      </c>
      <c r="L1143" s="34"/>
      <c r="M1143" s="138" t="s">
        <v>3</v>
      </c>
      <c r="N1143" s="139" t="s">
        <v>47</v>
      </c>
      <c r="P1143" s="140">
        <f>O1143*H1143</f>
        <v>0</v>
      </c>
      <c r="Q1143" s="140">
        <v>0.01258872</v>
      </c>
      <c r="R1143" s="140">
        <f>Q1143*H1143</f>
        <v>0.634471488</v>
      </c>
      <c r="S1143" s="140">
        <v>0</v>
      </c>
      <c r="T1143" s="141">
        <f>S1143*H1143</f>
        <v>0</v>
      </c>
      <c r="AR1143" s="142" t="s">
        <v>256</v>
      </c>
      <c r="AT1143" s="142" t="s">
        <v>148</v>
      </c>
      <c r="AU1143" s="142" t="s">
        <v>86</v>
      </c>
      <c r="AY1143" s="18" t="s">
        <v>146</v>
      </c>
      <c r="BE1143" s="143">
        <f>IF(N1143="základní",J1143,0)</f>
        <v>0</v>
      </c>
      <c r="BF1143" s="143">
        <f>IF(N1143="snížená",J1143,0)</f>
        <v>0</v>
      </c>
      <c r="BG1143" s="143">
        <f>IF(N1143="zákl. přenesená",J1143,0)</f>
        <v>0</v>
      </c>
      <c r="BH1143" s="143">
        <f>IF(N1143="sníž. přenesená",J1143,0)</f>
        <v>0</v>
      </c>
      <c r="BI1143" s="143">
        <f>IF(N1143="nulová",J1143,0)</f>
        <v>0</v>
      </c>
      <c r="BJ1143" s="18" t="s">
        <v>84</v>
      </c>
      <c r="BK1143" s="143">
        <f>ROUND(I1143*H1143,2)</f>
        <v>0</v>
      </c>
      <c r="BL1143" s="18" t="s">
        <v>256</v>
      </c>
      <c r="BM1143" s="142" t="s">
        <v>1188</v>
      </c>
    </row>
    <row r="1144" spans="2:47" s="1" customFormat="1" ht="38.4">
      <c r="B1144" s="34"/>
      <c r="D1144" s="144" t="s">
        <v>155</v>
      </c>
      <c r="F1144" s="145" t="s">
        <v>1189</v>
      </c>
      <c r="I1144" s="146"/>
      <c r="L1144" s="34"/>
      <c r="M1144" s="147"/>
      <c r="T1144" s="55"/>
      <c r="AT1144" s="18" t="s">
        <v>155</v>
      </c>
      <c r="AU1144" s="18" t="s">
        <v>86</v>
      </c>
    </row>
    <row r="1145" spans="2:47" s="1" customFormat="1" ht="12">
      <c r="B1145" s="34"/>
      <c r="D1145" s="148" t="s">
        <v>157</v>
      </c>
      <c r="F1145" s="149" t="s">
        <v>1190</v>
      </c>
      <c r="I1145" s="146"/>
      <c r="L1145" s="34"/>
      <c r="M1145" s="147"/>
      <c r="T1145" s="55"/>
      <c r="AT1145" s="18" t="s">
        <v>157</v>
      </c>
      <c r="AU1145" s="18" t="s">
        <v>86</v>
      </c>
    </row>
    <row r="1146" spans="2:51" s="13" customFormat="1" ht="12">
      <c r="B1146" s="157"/>
      <c r="D1146" s="144" t="s">
        <v>171</v>
      </c>
      <c r="E1146" s="158" t="s">
        <v>3</v>
      </c>
      <c r="F1146" s="159" t="s">
        <v>356</v>
      </c>
      <c r="H1146" s="158" t="s">
        <v>3</v>
      </c>
      <c r="I1146" s="160"/>
      <c r="L1146" s="157"/>
      <c r="M1146" s="161"/>
      <c r="T1146" s="162"/>
      <c r="AT1146" s="158" t="s">
        <v>171</v>
      </c>
      <c r="AU1146" s="158" t="s">
        <v>86</v>
      </c>
      <c r="AV1146" s="13" t="s">
        <v>84</v>
      </c>
      <c r="AW1146" s="13" t="s">
        <v>37</v>
      </c>
      <c r="AX1146" s="13" t="s">
        <v>76</v>
      </c>
      <c r="AY1146" s="158" t="s">
        <v>146</v>
      </c>
    </row>
    <row r="1147" spans="2:51" s="12" customFormat="1" ht="12">
      <c r="B1147" s="150"/>
      <c r="D1147" s="144" t="s">
        <v>171</v>
      </c>
      <c r="E1147" s="151" t="s">
        <v>3</v>
      </c>
      <c r="F1147" s="152" t="s">
        <v>1191</v>
      </c>
      <c r="H1147" s="153">
        <v>24</v>
      </c>
      <c r="I1147" s="154"/>
      <c r="L1147" s="150"/>
      <c r="M1147" s="155"/>
      <c r="T1147" s="156"/>
      <c r="AT1147" s="151" t="s">
        <v>171</v>
      </c>
      <c r="AU1147" s="151" t="s">
        <v>86</v>
      </c>
      <c r="AV1147" s="12" t="s">
        <v>86</v>
      </c>
      <c r="AW1147" s="12" t="s">
        <v>37</v>
      </c>
      <c r="AX1147" s="12" t="s">
        <v>76</v>
      </c>
      <c r="AY1147" s="151" t="s">
        <v>146</v>
      </c>
    </row>
    <row r="1148" spans="2:51" s="15" customFormat="1" ht="12">
      <c r="B1148" s="181"/>
      <c r="D1148" s="144" t="s">
        <v>171</v>
      </c>
      <c r="E1148" s="182" t="s">
        <v>3</v>
      </c>
      <c r="F1148" s="183" t="s">
        <v>271</v>
      </c>
      <c r="H1148" s="184">
        <v>24</v>
      </c>
      <c r="I1148" s="185"/>
      <c r="L1148" s="181"/>
      <c r="M1148" s="186"/>
      <c r="T1148" s="187"/>
      <c r="AT1148" s="182" t="s">
        <v>171</v>
      </c>
      <c r="AU1148" s="182" t="s">
        <v>86</v>
      </c>
      <c r="AV1148" s="15" t="s">
        <v>164</v>
      </c>
      <c r="AW1148" s="15" t="s">
        <v>37</v>
      </c>
      <c r="AX1148" s="15" t="s">
        <v>76</v>
      </c>
      <c r="AY1148" s="182" t="s">
        <v>146</v>
      </c>
    </row>
    <row r="1149" spans="2:51" s="13" customFormat="1" ht="12">
      <c r="B1149" s="157"/>
      <c r="D1149" s="144" t="s">
        <v>171</v>
      </c>
      <c r="E1149" s="158" t="s">
        <v>3</v>
      </c>
      <c r="F1149" s="159" t="s">
        <v>358</v>
      </c>
      <c r="H1149" s="158" t="s">
        <v>3</v>
      </c>
      <c r="I1149" s="160"/>
      <c r="L1149" s="157"/>
      <c r="M1149" s="161"/>
      <c r="T1149" s="162"/>
      <c r="AT1149" s="158" t="s">
        <v>171</v>
      </c>
      <c r="AU1149" s="158" t="s">
        <v>86</v>
      </c>
      <c r="AV1149" s="13" t="s">
        <v>84</v>
      </c>
      <c r="AW1149" s="13" t="s">
        <v>37</v>
      </c>
      <c r="AX1149" s="13" t="s">
        <v>76</v>
      </c>
      <c r="AY1149" s="158" t="s">
        <v>146</v>
      </c>
    </row>
    <row r="1150" spans="2:51" s="12" customFormat="1" ht="12">
      <c r="B1150" s="150"/>
      <c r="D1150" s="144" t="s">
        <v>171</v>
      </c>
      <c r="E1150" s="151" t="s">
        <v>3</v>
      </c>
      <c r="F1150" s="152" t="s">
        <v>1192</v>
      </c>
      <c r="H1150" s="153">
        <v>26.4</v>
      </c>
      <c r="I1150" s="154"/>
      <c r="L1150" s="150"/>
      <c r="M1150" s="155"/>
      <c r="T1150" s="156"/>
      <c r="AT1150" s="151" t="s">
        <v>171</v>
      </c>
      <c r="AU1150" s="151" t="s">
        <v>86</v>
      </c>
      <c r="AV1150" s="12" t="s">
        <v>86</v>
      </c>
      <c r="AW1150" s="12" t="s">
        <v>37</v>
      </c>
      <c r="AX1150" s="12" t="s">
        <v>76</v>
      </c>
      <c r="AY1150" s="151" t="s">
        <v>146</v>
      </c>
    </row>
    <row r="1151" spans="2:51" s="15" customFormat="1" ht="12">
      <c r="B1151" s="181"/>
      <c r="D1151" s="144" t="s">
        <v>171</v>
      </c>
      <c r="E1151" s="182" t="s">
        <v>3</v>
      </c>
      <c r="F1151" s="183" t="s">
        <v>271</v>
      </c>
      <c r="H1151" s="184">
        <v>26.4</v>
      </c>
      <c r="I1151" s="185"/>
      <c r="L1151" s="181"/>
      <c r="M1151" s="186"/>
      <c r="T1151" s="187"/>
      <c r="AT1151" s="182" t="s">
        <v>171</v>
      </c>
      <c r="AU1151" s="182" t="s">
        <v>86</v>
      </c>
      <c r="AV1151" s="15" t="s">
        <v>164</v>
      </c>
      <c r="AW1151" s="15" t="s">
        <v>37</v>
      </c>
      <c r="AX1151" s="15" t="s">
        <v>76</v>
      </c>
      <c r="AY1151" s="182" t="s">
        <v>146</v>
      </c>
    </row>
    <row r="1152" spans="2:51" s="14" customFormat="1" ht="12">
      <c r="B1152" s="163"/>
      <c r="D1152" s="144" t="s">
        <v>171</v>
      </c>
      <c r="E1152" s="164" t="s">
        <v>3</v>
      </c>
      <c r="F1152" s="165" t="s">
        <v>180</v>
      </c>
      <c r="H1152" s="166">
        <v>50.4</v>
      </c>
      <c r="I1152" s="167"/>
      <c r="L1152" s="163"/>
      <c r="M1152" s="168"/>
      <c r="T1152" s="169"/>
      <c r="AT1152" s="164" t="s">
        <v>171</v>
      </c>
      <c r="AU1152" s="164" t="s">
        <v>86</v>
      </c>
      <c r="AV1152" s="14" t="s">
        <v>153</v>
      </c>
      <c r="AW1152" s="14" t="s">
        <v>37</v>
      </c>
      <c r="AX1152" s="14" t="s">
        <v>84</v>
      </c>
      <c r="AY1152" s="164" t="s">
        <v>146</v>
      </c>
    </row>
    <row r="1153" spans="2:65" s="1" customFormat="1" ht="16.5" customHeight="1">
      <c r="B1153" s="129"/>
      <c r="C1153" s="130" t="s">
        <v>1193</v>
      </c>
      <c r="D1153" s="130" t="s">
        <v>148</v>
      </c>
      <c r="E1153" s="132" t="s">
        <v>1194</v>
      </c>
      <c r="F1153" s="133" t="s">
        <v>1195</v>
      </c>
      <c r="G1153" s="134" t="s">
        <v>151</v>
      </c>
      <c r="H1153" s="135">
        <v>121.8</v>
      </c>
      <c r="I1153" s="136"/>
      <c r="J1153" s="137">
        <f>ROUND(I1153*H1153,2)</f>
        <v>0</v>
      </c>
      <c r="K1153" s="133" t="s">
        <v>152</v>
      </c>
      <c r="L1153" s="34"/>
      <c r="M1153" s="138" t="s">
        <v>3</v>
      </c>
      <c r="N1153" s="139" t="s">
        <v>47</v>
      </c>
      <c r="P1153" s="140">
        <f>O1153*H1153</f>
        <v>0</v>
      </c>
      <c r="Q1153" s="140">
        <v>0.0001</v>
      </c>
      <c r="R1153" s="140">
        <f>Q1153*H1153</f>
        <v>0.01218</v>
      </c>
      <c r="S1153" s="140">
        <v>0</v>
      </c>
      <c r="T1153" s="141">
        <f>S1153*H1153</f>
        <v>0</v>
      </c>
      <c r="AR1153" s="142" t="s">
        <v>256</v>
      </c>
      <c r="AT1153" s="142" t="s">
        <v>148</v>
      </c>
      <c r="AU1153" s="142" t="s">
        <v>86</v>
      </c>
      <c r="AY1153" s="18" t="s">
        <v>146</v>
      </c>
      <c r="BE1153" s="143">
        <f>IF(N1153="základní",J1153,0)</f>
        <v>0</v>
      </c>
      <c r="BF1153" s="143">
        <f>IF(N1153="snížená",J1153,0)</f>
        <v>0</v>
      </c>
      <c r="BG1153" s="143">
        <f>IF(N1153="zákl. přenesená",J1153,0)</f>
        <v>0</v>
      </c>
      <c r="BH1153" s="143">
        <f>IF(N1153="sníž. přenesená",J1153,0)</f>
        <v>0</v>
      </c>
      <c r="BI1153" s="143">
        <f>IF(N1153="nulová",J1153,0)</f>
        <v>0</v>
      </c>
      <c r="BJ1153" s="18" t="s">
        <v>84</v>
      </c>
      <c r="BK1153" s="143">
        <f>ROUND(I1153*H1153,2)</f>
        <v>0</v>
      </c>
      <c r="BL1153" s="18" t="s">
        <v>256</v>
      </c>
      <c r="BM1153" s="142" t="s">
        <v>1196</v>
      </c>
    </row>
    <row r="1154" spans="2:47" s="1" customFormat="1" ht="28.8">
      <c r="B1154" s="34"/>
      <c r="D1154" s="144" t="s">
        <v>155</v>
      </c>
      <c r="F1154" s="145" t="s">
        <v>1197</v>
      </c>
      <c r="I1154" s="146"/>
      <c r="L1154" s="34"/>
      <c r="M1154" s="147"/>
      <c r="T1154" s="55"/>
      <c r="AT1154" s="18" t="s">
        <v>155</v>
      </c>
      <c r="AU1154" s="18" t="s">
        <v>86</v>
      </c>
    </row>
    <row r="1155" spans="2:47" s="1" customFormat="1" ht="12">
      <c r="B1155" s="34"/>
      <c r="D1155" s="148" t="s">
        <v>157</v>
      </c>
      <c r="F1155" s="149" t="s">
        <v>1198</v>
      </c>
      <c r="I1155" s="146"/>
      <c r="L1155" s="34"/>
      <c r="M1155" s="147"/>
      <c r="T1155" s="55"/>
      <c r="AT1155" s="18" t="s">
        <v>157</v>
      </c>
      <c r="AU1155" s="18" t="s">
        <v>86</v>
      </c>
    </row>
    <row r="1156" spans="2:51" s="12" customFormat="1" ht="12">
      <c r="B1156" s="150"/>
      <c r="D1156" s="144" t="s">
        <v>171</v>
      </c>
      <c r="E1156" s="151" t="s">
        <v>3</v>
      </c>
      <c r="F1156" s="152" t="s">
        <v>1199</v>
      </c>
      <c r="H1156" s="153">
        <v>121.8</v>
      </c>
      <c r="I1156" s="154"/>
      <c r="L1156" s="150"/>
      <c r="M1156" s="155"/>
      <c r="T1156" s="156"/>
      <c r="AT1156" s="151" t="s">
        <v>171</v>
      </c>
      <c r="AU1156" s="151" t="s">
        <v>86</v>
      </c>
      <c r="AV1156" s="12" t="s">
        <v>86</v>
      </c>
      <c r="AW1156" s="12" t="s">
        <v>37</v>
      </c>
      <c r="AX1156" s="12" t="s">
        <v>76</v>
      </c>
      <c r="AY1156" s="151" t="s">
        <v>146</v>
      </c>
    </row>
    <row r="1157" spans="2:51" s="14" customFormat="1" ht="12">
      <c r="B1157" s="163"/>
      <c r="D1157" s="144" t="s">
        <v>171</v>
      </c>
      <c r="E1157" s="164" t="s">
        <v>3</v>
      </c>
      <c r="F1157" s="165" t="s">
        <v>180</v>
      </c>
      <c r="H1157" s="166">
        <v>121.8</v>
      </c>
      <c r="I1157" s="167"/>
      <c r="L1157" s="163"/>
      <c r="M1157" s="168"/>
      <c r="T1157" s="169"/>
      <c r="AT1157" s="164" t="s">
        <v>171</v>
      </c>
      <c r="AU1157" s="164" t="s">
        <v>86</v>
      </c>
      <c r="AV1157" s="14" t="s">
        <v>153</v>
      </c>
      <c r="AW1157" s="14" t="s">
        <v>37</v>
      </c>
      <c r="AX1157" s="14" t="s">
        <v>84</v>
      </c>
      <c r="AY1157" s="164" t="s">
        <v>146</v>
      </c>
    </row>
    <row r="1158" spans="2:65" s="1" customFormat="1" ht="16.5" customHeight="1">
      <c r="B1158" s="129"/>
      <c r="C1158" s="130" t="s">
        <v>1200</v>
      </c>
      <c r="D1158" s="130" t="s">
        <v>148</v>
      </c>
      <c r="E1158" s="132" t="s">
        <v>1201</v>
      </c>
      <c r="F1158" s="133" t="s">
        <v>1202</v>
      </c>
      <c r="G1158" s="134" t="s">
        <v>375</v>
      </c>
      <c r="H1158" s="135">
        <v>23.047</v>
      </c>
      <c r="I1158" s="136"/>
      <c r="J1158" s="137">
        <f>ROUND(I1158*H1158,2)</f>
        <v>0</v>
      </c>
      <c r="K1158" s="133" t="s">
        <v>152</v>
      </c>
      <c r="L1158" s="34"/>
      <c r="M1158" s="138" t="s">
        <v>3</v>
      </c>
      <c r="N1158" s="139" t="s">
        <v>47</v>
      </c>
      <c r="P1158" s="140">
        <f>O1158*H1158</f>
        <v>0</v>
      </c>
      <c r="Q1158" s="140">
        <v>0.004376</v>
      </c>
      <c r="R1158" s="140">
        <f>Q1158*H1158</f>
        <v>0.10085367199999999</v>
      </c>
      <c r="S1158" s="140">
        <v>0</v>
      </c>
      <c r="T1158" s="141">
        <f>S1158*H1158</f>
        <v>0</v>
      </c>
      <c r="AR1158" s="142" t="s">
        <v>256</v>
      </c>
      <c r="AT1158" s="142" t="s">
        <v>148</v>
      </c>
      <c r="AU1158" s="142" t="s">
        <v>86</v>
      </c>
      <c r="AY1158" s="18" t="s">
        <v>146</v>
      </c>
      <c r="BE1158" s="143">
        <f>IF(N1158="základní",J1158,0)</f>
        <v>0</v>
      </c>
      <c r="BF1158" s="143">
        <f>IF(N1158="snížená",J1158,0)</f>
        <v>0</v>
      </c>
      <c r="BG1158" s="143">
        <f>IF(N1158="zákl. přenesená",J1158,0)</f>
        <v>0</v>
      </c>
      <c r="BH1158" s="143">
        <f>IF(N1158="sníž. přenesená",J1158,0)</f>
        <v>0</v>
      </c>
      <c r="BI1158" s="143">
        <f>IF(N1158="nulová",J1158,0)</f>
        <v>0</v>
      </c>
      <c r="BJ1158" s="18" t="s">
        <v>84</v>
      </c>
      <c r="BK1158" s="143">
        <f>ROUND(I1158*H1158,2)</f>
        <v>0</v>
      </c>
      <c r="BL1158" s="18" t="s">
        <v>256</v>
      </c>
      <c r="BM1158" s="142" t="s">
        <v>1203</v>
      </c>
    </row>
    <row r="1159" spans="2:47" s="1" customFormat="1" ht="28.8">
      <c r="B1159" s="34"/>
      <c r="D1159" s="144" t="s">
        <v>155</v>
      </c>
      <c r="F1159" s="145" t="s">
        <v>1204</v>
      </c>
      <c r="I1159" s="146"/>
      <c r="L1159" s="34"/>
      <c r="M1159" s="147"/>
      <c r="T1159" s="55"/>
      <c r="AT1159" s="18" t="s">
        <v>155</v>
      </c>
      <c r="AU1159" s="18" t="s">
        <v>86</v>
      </c>
    </row>
    <row r="1160" spans="2:47" s="1" customFormat="1" ht="12">
      <c r="B1160" s="34"/>
      <c r="D1160" s="148" t="s">
        <v>157</v>
      </c>
      <c r="F1160" s="149" t="s">
        <v>1205</v>
      </c>
      <c r="I1160" s="146"/>
      <c r="L1160" s="34"/>
      <c r="M1160" s="147"/>
      <c r="T1160" s="55"/>
      <c r="AT1160" s="18" t="s">
        <v>157</v>
      </c>
      <c r="AU1160" s="18" t="s">
        <v>86</v>
      </c>
    </row>
    <row r="1161" spans="2:51" s="12" customFormat="1" ht="12">
      <c r="B1161" s="150"/>
      <c r="D1161" s="144" t="s">
        <v>171</v>
      </c>
      <c r="E1161" s="151" t="s">
        <v>3</v>
      </c>
      <c r="F1161" s="152" t="s">
        <v>1206</v>
      </c>
      <c r="H1161" s="153">
        <v>23.047</v>
      </c>
      <c r="I1161" s="154"/>
      <c r="L1161" s="150"/>
      <c r="M1161" s="155"/>
      <c r="T1161" s="156"/>
      <c r="AT1161" s="151" t="s">
        <v>171</v>
      </c>
      <c r="AU1161" s="151" t="s">
        <v>86</v>
      </c>
      <c r="AV1161" s="12" t="s">
        <v>86</v>
      </c>
      <c r="AW1161" s="12" t="s">
        <v>37</v>
      </c>
      <c r="AX1161" s="12" t="s">
        <v>76</v>
      </c>
      <c r="AY1161" s="151" t="s">
        <v>146</v>
      </c>
    </row>
    <row r="1162" spans="2:51" s="14" customFormat="1" ht="12">
      <c r="B1162" s="163"/>
      <c r="D1162" s="144" t="s">
        <v>171</v>
      </c>
      <c r="E1162" s="164" t="s">
        <v>3</v>
      </c>
      <c r="F1162" s="165" t="s">
        <v>180</v>
      </c>
      <c r="H1162" s="166">
        <v>23.047</v>
      </c>
      <c r="I1162" s="167"/>
      <c r="L1162" s="163"/>
      <c r="M1162" s="168"/>
      <c r="T1162" s="169"/>
      <c r="AT1162" s="164" t="s">
        <v>171</v>
      </c>
      <c r="AU1162" s="164" t="s">
        <v>86</v>
      </c>
      <c r="AV1162" s="14" t="s">
        <v>153</v>
      </c>
      <c r="AW1162" s="14" t="s">
        <v>37</v>
      </c>
      <c r="AX1162" s="14" t="s">
        <v>84</v>
      </c>
      <c r="AY1162" s="164" t="s">
        <v>146</v>
      </c>
    </row>
    <row r="1163" spans="2:65" s="1" customFormat="1" ht="24.15" customHeight="1">
      <c r="B1163" s="129"/>
      <c r="C1163" s="130" t="s">
        <v>1207</v>
      </c>
      <c r="D1163" s="130" t="s">
        <v>148</v>
      </c>
      <c r="E1163" s="132" t="s">
        <v>1208</v>
      </c>
      <c r="F1163" s="133" t="s">
        <v>1209</v>
      </c>
      <c r="G1163" s="134" t="s">
        <v>375</v>
      </c>
      <c r="H1163" s="135">
        <v>23.047</v>
      </c>
      <c r="I1163" s="136"/>
      <c r="J1163" s="137">
        <f>ROUND(I1163*H1163,2)</f>
        <v>0</v>
      </c>
      <c r="K1163" s="133" t="s">
        <v>152</v>
      </c>
      <c r="L1163" s="34"/>
      <c r="M1163" s="138" t="s">
        <v>3</v>
      </c>
      <c r="N1163" s="139" t="s">
        <v>47</v>
      </c>
      <c r="P1163" s="140">
        <f>O1163*H1163</f>
        <v>0</v>
      </c>
      <c r="Q1163" s="140">
        <v>1.05E-05</v>
      </c>
      <c r="R1163" s="140">
        <f>Q1163*H1163</f>
        <v>0.00024199349999999998</v>
      </c>
      <c r="S1163" s="140">
        <v>0</v>
      </c>
      <c r="T1163" s="141">
        <f>S1163*H1163</f>
        <v>0</v>
      </c>
      <c r="AR1163" s="142" t="s">
        <v>256</v>
      </c>
      <c r="AT1163" s="142" t="s">
        <v>148</v>
      </c>
      <c r="AU1163" s="142" t="s">
        <v>86</v>
      </c>
      <c r="AY1163" s="18" t="s">
        <v>146</v>
      </c>
      <c r="BE1163" s="143">
        <f>IF(N1163="základní",J1163,0)</f>
        <v>0</v>
      </c>
      <c r="BF1163" s="143">
        <f>IF(N1163="snížená",J1163,0)</f>
        <v>0</v>
      </c>
      <c r="BG1163" s="143">
        <f>IF(N1163="zákl. přenesená",J1163,0)</f>
        <v>0</v>
      </c>
      <c r="BH1163" s="143">
        <f>IF(N1163="sníž. přenesená",J1163,0)</f>
        <v>0</v>
      </c>
      <c r="BI1163" s="143">
        <f>IF(N1163="nulová",J1163,0)</f>
        <v>0</v>
      </c>
      <c r="BJ1163" s="18" t="s">
        <v>84</v>
      </c>
      <c r="BK1163" s="143">
        <f>ROUND(I1163*H1163,2)</f>
        <v>0</v>
      </c>
      <c r="BL1163" s="18" t="s">
        <v>256</v>
      </c>
      <c r="BM1163" s="142" t="s">
        <v>1210</v>
      </c>
    </row>
    <row r="1164" spans="2:47" s="1" customFormat="1" ht="28.8">
      <c r="B1164" s="34"/>
      <c r="D1164" s="144" t="s">
        <v>155</v>
      </c>
      <c r="F1164" s="145" t="s">
        <v>1211</v>
      </c>
      <c r="I1164" s="146"/>
      <c r="L1164" s="34"/>
      <c r="M1164" s="147"/>
      <c r="T1164" s="55"/>
      <c r="AT1164" s="18" t="s">
        <v>155</v>
      </c>
      <c r="AU1164" s="18" t="s">
        <v>86</v>
      </c>
    </row>
    <row r="1165" spans="2:47" s="1" customFormat="1" ht="12">
      <c r="B1165" s="34"/>
      <c r="D1165" s="148" t="s">
        <v>157</v>
      </c>
      <c r="F1165" s="149" t="s">
        <v>1212</v>
      </c>
      <c r="I1165" s="146"/>
      <c r="L1165" s="34"/>
      <c r="M1165" s="147"/>
      <c r="T1165" s="55"/>
      <c r="AT1165" s="18" t="s">
        <v>157</v>
      </c>
      <c r="AU1165" s="18" t="s">
        <v>86</v>
      </c>
    </row>
    <row r="1166" spans="2:51" s="12" customFormat="1" ht="12">
      <c r="B1166" s="150"/>
      <c r="D1166" s="144" t="s">
        <v>171</v>
      </c>
      <c r="E1166" s="151" t="s">
        <v>3</v>
      </c>
      <c r="F1166" s="152" t="s">
        <v>1206</v>
      </c>
      <c r="H1166" s="153">
        <v>23.047</v>
      </c>
      <c r="I1166" s="154"/>
      <c r="L1166" s="150"/>
      <c r="M1166" s="155"/>
      <c r="T1166" s="156"/>
      <c r="AT1166" s="151" t="s">
        <v>171</v>
      </c>
      <c r="AU1166" s="151" t="s">
        <v>86</v>
      </c>
      <c r="AV1166" s="12" t="s">
        <v>86</v>
      </c>
      <c r="AW1166" s="12" t="s">
        <v>37</v>
      </c>
      <c r="AX1166" s="12" t="s">
        <v>76</v>
      </c>
      <c r="AY1166" s="151" t="s">
        <v>146</v>
      </c>
    </row>
    <row r="1167" spans="2:51" s="14" customFormat="1" ht="12">
      <c r="B1167" s="163"/>
      <c r="D1167" s="144" t="s">
        <v>171</v>
      </c>
      <c r="E1167" s="164" t="s">
        <v>3</v>
      </c>
      <c r="F1167" s="165" t="s">
        <v>180</v>
      </c>
      <c r="H1167" s="166">
        <v>23.047</v>
      </c>
      <c r="I1167" s="167"/>
      <c r="L1167" s="163"/>
      <c r="M1167" s="168"/>
      <c r="T1167" s="169"/>
      <c r="AT1167" s="164" t="s">
        <v>171</v>
      </c>
      <c r="AU1167" s="164" t="s">
        <v>86</v>
      </c>
      <c r="AV1167" s="14" t="s">
        <v>153</v>
      </c>
      <c r="AW1167" s="14" t="s">
        <v>37</v>
      </c>
      <c r="AX1167" s="14" t="s">
        <v>84</v>
      </c>
      <c r="AY1167" s="164" t="s">
        <v>146</v>
      </c>
    </row>
    <row r="1168" spans="2:65" s="1" customFormat="1" ht="21.75" customHeight="1">
      <c r="B1168" s="129"/>
      <c r="C1168" s="130" t="s">
        <v>1213</v>
      </c>
      <c r="D1168" s="130" t="s">
        <v>148</v>
      </c>
      <c r="E1168" s="132" t="s">
        <v>1214</v>
      </c>
      <c r="F1168" s="133" t="s">
        <v>1215</v>
      </c>
      <c r="G1168" s="134" t="s">
        <v>151</v>
      </c>
      <c r="H1168" s="135">
        <v>15.2</v>
      </c>
      <c r="I1168" s="136"/>
      <c r="J1168" s="137">
        <f>ROUND(I1168*H1168,2)</f>
        <v>0</v>
      </c>
      <c r="K1168" s="133" t="s">
        <v>152</v>
      </c>
      <c r="L1168" s="34"/>
      <c r="M1168" s="138" t="s">
        <v>3</v>
      </c>
      <c r="N1168" s="139" t="s">
        <v>47</v>
      </c>
      <c r="P1168" s="140">
        <f>O1168*H1168</f>
        <v>0</v>
      </c>
      <c r="Q1168" s="140">
        <v>0</v>
      </c>
      <c r="R1168" s="140">
        <f>Q1168*H1168</f>
        <v>0</v>
      </c>
      <c r="S1168" s="140">
        <v>0</v>
      </c>
      <c r="T1168" s="141">
        <f>S1168*H1168</f>
        <v>0</v>
      </c>
      <c r="AR1168" s="142" t="s">
        <v>256</v>
      </c>
      <c r="AT1168" s="142" t="s">
        <v>148</v>
      </c>
      <c r="AU1168" s="142" t="s">
        <v>86</v>
      </c>
      <c r="AY1168" s="18" t="s">
        <v>146</v>
      </c>
      <c r="BE1168" s="143">
        <f>IF(N1168="základní",J1168,0)</f>
        <v>0</v>
      </c>
      <c r="BF1168" s="143">
        <f>IF(N1168="snížená",J1168,0)</f>
        <v>0</v>
      </c>
      <c r="BG1168" s="143">
        <f>IF(N1168="zákl. přenesená",J1168,0)</f>
        <v>0</v>
      </c>
      <c r="BH1168" s="143">
        <f>IF(N1168="sníž. přenesená",J1168,0)</f>
        <v>0</v>
      </c>
      <c r="BI1168" s="143">
        <f>IF(N1168="nulová",J1168,0)</f>
        <v>0</v>
      </c>
      <c r="BJ1168" s="18" t="s">
        <v>84</v>
      </c>
      <c r="BK1168" s="143">
        <f>ROUND(I1168*H1168,2)</f>
        <v>0</v>
      </c>
      <c r="BL1168" s="18" t="s">
        <v>256</v>
      </c>
      <c r="BM1168" s="142" t="s">
        <v>1216</v>
      </c>
    </row>
    <row r="1169" spans="2:47" s="1" customFormat="1" ht="19.2">
      <c r="B1169" s="34"/>
      <c r="D1169" s="144" t="s">
        <v>155</v>
      </c>
      <c r="F1169" s="145" t="s">
        <v>1217</v>
      </c>
      <c r="I1169" s="146"/>
      <c r="L1169" s="34"/>
      <c r="M1169" s="147"/>
      <c r="T1169" s="55"/>
      <c r="AT1169" s="18" t="s">
        <v>155</v>
      </c>
      <c r="AU1169" s="18" t="s">
        <v>86</v>
      </c>
    </row>
    <row r="1170" spans="2:47" s="1" customFormat="1" ht="12">
      <c r="B1170" s="34"/>
      <c r="D1170" s="148" t="s">
        <v>157</v>
      </c>
      <c r="F1170" s="149" t="s">
        <v>1218</v>
      </c>
      <c r="I1170" s="146"/>
      <c r="L1170" s="34"/>
      <c r="M1170" s="147"/>
      <c r="T1170" s="55"/>
      <c r="AT1170" s="18" t="s">
        <v>157</v>
      </c>
      <c r="AU1170" s="18" t="s">
        <v>86</v>
      </c>
    </row>
    <row r="1171" spans="2:65" s="1" customFormat="1" ht="24.15" customHeight="1">
      <c r="B1171" s="129"/>
      <c r="C1171" s="130" t="s">
        <v>1219</v>
      </c>
      <c r="D1171" s="130" t="s">
        <v>148</v>
      </c>
      <c r="E1171" s="132" t="s">
        <v>1220</v>
      </c>
      <c r="F1171" s="133" t="s">
        <v>1221</v>
      </c>
      <c r="G1171" s="134" t="s">
        <v>151</v>
      </c>
      <c r="H1171" s="135">
        <v>27.9</v>
      </c>
      <c r="I1171" s="136"/>
      <c r="J1171" s="137">
        <f>ROUND(I1171*H1171,2)</f>
        <v>0</v>
      </c>
      <c r="K1171" s="133" t="s">
        <v>152</v>
      </c>
      <c r="L1171" s="34"/>
      <c r="M1171" s="138" t="s">
        <v>3</v>
      </c>
      <c r="N1171" s="139" t="s">
        <v>47</v>
      </c>
      <c r="P1171" s="140">
        <f>O1171*H1171</f>
        <v>0</v>
      </c>
      <c r="Q1171" s="140">
        <v>0</v>
      </c>
      <c r="R1171" s="140">
        <f>Q1171*H1171</f>
        <v>0</v>
      </c>
      <c r="S1171" s="140">
        <v>0.01786</v>
      </c>
      <c r="T1171" s="141">
        <f>S1171*H1171</f>
        <v>0.498294</v>
      </c>
      <c r="AR1171" s="142" t="s">
        <v>256</v>
      </c>
      <c r="AT1171" s="142" t="s">
        <v>148</v>
      </c>
      <c r="AU1171" s="142" t="s">
        <v>86</v>
      </c>
      <c r="AY1171" s="18" t="s">
        <v>146</v>
      </c>
      <c r="BE1171" s="143">
        <f>IF(N1171="základní",J1171,0)</f>
        <v>0</v>
      </c>
      <c r="BF1171" s="143">
        <f>IF(N1171="snížená",J1171,0)</f>
        <v>0</v>
      </c>
      <c r="BG1171" s="143">
        <f>IF(N1171="zákl. přenesená",J1171,0)</f>
        <v>0</v>
      </c>
      <c r="BH1171" s="143">
        <f>IF(N1171="sníž. přenesená",J1171,0)</f>
        <v>0</v>
      </c>
      <c r="BI1171" s="143">
        <f>IF(N1171="nulová",J1171,0)</f>
        <v>0</v>
      </c>
      <c r="BJ1171" s="18" t="s">
        <v>84</v>
      </c>
      <c r="BK1171" s="143">
        <f>ROUND(I1171*H1171,2)</f>
        <v>0</v>
      </c>
      <c r="BL1171" s="18" t="s">
        <v>256</v>
      </c>
      <c r="BM1171" s="142" t="s">
        <v>1222</v>
      </c>
    </row>
    <row r="1172" spans="2:47" s="1" customFormat="1" ht="28.8">
      <c r="B1172" s="34"/>
      <c r="D1172" s="144" t="s">
        <v>155</v>
      </c>
      <c r="F1172" s="145" t="s">
        <v>1223</v>
      </c>
      <c r="I1172" s="146"/>
      <c r="L1172" s="34"/>
      <c r="M1172" s="147"/>
      <c r="T1172" s="55"/>
      <c r="AT1172" s="18" t="s">
        <v>155</v>
      </c>
      <c r="AU1172" s="18" t="s">
        <v>86</v>
      </c>
    </row>
    <row r="1173" spans="2:47" s="1" customFormat="1" ht="12">
      <c r="B1173" s="34"/>
      <c r="D1173" s="148" t="s">
        <v>157</v>
      </c>
      <c r="F1173" s="149" t="s">
        <v>1224</v>
      </c>
      <c r="I1173" s="146"/>
      <c r="L1173" s="34"/>
      <c r="M1173" s="147"/>
      <c r="T1173" s="55"/>
      <c r="AT1173" s="18" t="s">
        <v>157</v>
      </c>
      <c r="AU1173" s="18" t="s">
        <v>86</v>
      </c>
    </row>
    <row r="1174" spans="2:51" s="13" customFormat="1" ht="12">
      <c r="B1174" s="157"/>
      <c r="D1174" s="144" t="s">
        <v>171</v>
      </c>
      <c r="E1174" s="158" t="s">
        <v>3</v>
      </c>
      <c r="F1174" s="159" t="s">
        <v>356</v>
      </c>
      <c r="H1174" s="158" t="s">
        <v>3</v>
      </c>
      <c r="I1174" s="160"/>
      <c r="L1174" s="157"/>
      <c r="M1174" s="161"/>
      <c r="T1174" s="162"/>
      <c r="AT1174" s="158" t="s">
        <v>171</v>
      </c>
      <c r="AU1174" s="158" t="s">
        <v>86</v>
      </c>
      <c r="AV1174" s="13" t="s">
        <v>84</v>
      </c>
      <c r="AW1174" s="13" t="s">
        <v>37</v>
      </c>
      <c r="AX1174" s="13" t="s">
        <v>76</v>
      </c>
      <c r="AY1174" s="158" t="s">
        <v>146</v>
      </c>
    </row>
    <row r="1175" spans="2:51" s="12" customFormat="1" ht="12">
      <c r="B1175" s="150"/>
      <c r="D1175" s="144" t="s">
        <v>171</v>
      </c>
      <c r="E1175" s="151" t="s">
        <v>3</v>
      </c>
      <c r="F1175" s="152" t="s">
        <v>1225</v>
      </c>
      <c r="H1175" s="153">
        <v>27.9</v>
      </c>
      <c r="I1175" s="154"/>
      <c r="L1175" s="150"/>
      <c r="M1175" s="155"/>
      <c r="T1175" s="156"/>
      <c r="AT1175" s="151" t="s">
        <v>171</v>
      </c>
      <c r="AU1175" s="151" t="s">
        <v>86</v>
      </c>
      <c r="AV1175" s="12" t="s">
        <v>86</v>
      </c>
      <c r="AW1175" s="12" t="s">
        <v>37</v>
      </c>
      <c r="AX1175" s="12" t="s">
        <v>76</v>
      </c>
      <c r="AY1175" s="151" t="s">
        <v>146</v>
      </c>
    </row>
    <row r="1176" spans="2:51" s="15" customFormat="1" ht="12">
      <c r="B1176" s="181"/>
      <c r="D1176" s="144" t="s">
        <v>171</v>
      </c>
      <c r="E1176" s="182" t="s">
        <v>3</v>
      </c>
      <c r="F1176" s="183" t="s">
        <v>271</v>
      </c>
      <c r="H1176" s="184">
        <v>27.9</v>
      </c>
      <c r="I1176" s="185"/>
      <c r="L1176" s="181"/>
      <c r="M1176" s="186"/>
      <c r="T1176" s="187"/>
      <c r="AT1176" s="182" t="s">
        <v>171</v>
      </c>
      <c r="AU1176" s="182" t="s">
        <v>86</v>
      </c>
      <c r="AV1176" s="15" t="s">
        <v>164</v>
      </c>
      <c r="AW1176" s="15" t="s">
        <v>37</v>
      </c>
      <c r="AX1176" s="15" t="s">
        <v>76</v>
      </c>
      <c r="AY1176" s="182" t="s">
        <v>146</v>
      </c>
    </row>
    <row r="1177" spans="2:51" s="14" customFormat="1" ht="12">
      <c r="B1177" s="163"/>
      <c r="D1177" s="144" t="s">
        <v>171</v>
      </c>
      <c r="E1177" s="164" t="s">
        <v>3</v>
      </c>
      <c r="F1177" s="165" t="s">
        <v>180</v>
      </c>
      <c r="H1177" s="166">
        <v>27.9</v>
      </c>
      <c r="I1177" s="167"/>
      <c r="L1177" s="163"/>
      <c r="M1177" s="168"/>
      <c r="T1177" s="169"/>
      <c r="AT1177" s="164" t="s">
        <v>171</v>
      </c>
      <c r="AU1177" s="164" t="s">
        <v>86</v>
      </c>
      <c r="AV1177" s="14" t="s">
        <v>153</v>
      </c>
      <c r="AW1177" s="14" t="s">
        <v>37</v>
      </c>
      <c r="AX1177" s="14" t="s">
        <v>84</v>
      </c>
      <c r="AY1177" s="164" t="s">
        <v>146</v>
      </c>
    </row>
    <row r="1178" spans="2:65" s="1" customFormat="1" ht="33" customHeight="1">
      <c r="B1178" s="129"/>
      <c r="C1178" s="130" t="s">
        <v>1226</v>
      </c>
      <c r="D1178" s="130" t="s">
        <v>148</v>
      </c>
      <c r="E1178" s="132" t="s">
        <v>1227</v>
      </c>
      <c r="F1178" s="133" t="s">
        <v>1228</v>
      </c>
      <c r="G1178" s="134" t="s">
        <v>151</v>
      </c>
      <c r="H1178" s="135">
        <v>263</v>
      </c>
      <c r="I1178" s="136"/>
      <c r="J1178" s="137">
        <f>ROUND(I1178*H1178,2)</f>
        <v>0</v>
      </c>
      <c r="K1178" s="133" t="s">
        <v>152</v>
      </c>
      <c r="L1178" s="34"/>
      <c r="M1178" s="138" t="s">
        <v>3</v>
      </c>
      <c r="N1178" s="139" t="s">
        <v>47</v>
      </c>
      <c r="P1178" s="140">
        <f>O1178*H1178</f>
        <v>0</v>
      </c>
      <c r="Q1178" s="140">
        <v>0.00125314</v>
      </c>
      <c r="R1178" s="140">
        <f>Q1178*H1178</f>
        <v>0.32957582</v>
      </c>
      <c r="S1178" s="140">
        <v>0</v>
      </c>
      <c r="T1178" s="141">
        <f>S1178*H1178</f>
        <v>0</v>
      </c>
      <c r="AR1178" s="142" t="s">
        <v>256</v>
      </c>
      <c r="AT1178" s="142" t="s">
        <v>148</v>
      </c>
      <c r="AU1178" s="142" t="s">
        <v>86</v>
      </c>
      <c r="AY1178" s="18" t="s">
        <v>146</v>
      </c>
      <c r="BE1178" s="143">
        <f>IF(N1178="základní",J1178,0)</f>
        <v>0</v>
      </c>
      <c r="BF1178" s="143">
        <f>IF(N1178="snížená",J1178,0)</f>
        <v>0</v>
      </c>
      <c r="BG1178" s="143">
        <f>IF(N1178="zákl. přenesená",J1178,0)</f>
        <v>0</v>
      </c>
      <c r="BH1178" s="143">
        <f>IF(N1178="sníž. přenesená",J1178,0)</f>
        <v>0</v>
      </c>
      <c r="BI1178" s="143">
        <f>IF(N1178="nulová",J1178,0)</f>
        <v>0</v>
      </c>
      <c r="BJ1178" s="18" t="s">
        <v>84</v>
      </c>
      <c r="BK1178" s="143">
        <f>ROUND(I1178*H1178,2)</f>
        <v>0</v>
      </c>
      <c r="BL1178" s="18" t="s">
        <v>256</v>
      </c>
      <c r="BM1178" s="142" t="s">
        <v>1229</v>
      </c>
    </row>
    <row r="1179" spans="2:47" s="1" customFormat="1" ht="28.8">
      <c r="B1179" s="34"/>
      <c r="D1179" s="144" t="s">
        <v>155</v>
      </c>
      <c r="F1179" s="145" t="s">
        <v>1230</v>
      </c>
      <c r="I1179" s="146"/>
      <c r="L1179" s="34"/>
      <c r="M1179" s="147"/>
      <c r="T1179" s="55"/>
      <c r="AT1179" s="18" t="s">
        <v>155</v>
      </c>
      <c r="AU1179" s="18" t="s">
        <v>86</v>
      </c>
    </row>
    <row r="1180" spans="2:47" s="1" customFormat="1" ht="12">
      <c r="B1180" s="34"/>
      <c r="D1180" s="148" t="s">
        <v>157</v>
      </c>
      <c r="F1180" s="149" t="s">
        <v>1231</v>
      </c>
      <c r="I1180" s="146"/>
      <c r="L1180" s="34"/>
      <c r="M1180" s="147"/>
      <c r="T1180" s="55"/>
      <c r="AT1180" s="18" t="s">
        <v>157</v>
      </c>
      <c r="AU1180" s="18" t="s">
        <v>86</v>
      </c>
    </row>
    <row r="1181" spans="2:51" s="13" customFormat="1" ht="12">
      <c r="B1181" s="157"/>
      <c r="D1181" s="144" t="s">
        <v>171</v>
      </c>
      <c r="E1181" s="158" t="s">
        <v>3</v>
      </c>
      <c r="F1181" s="159" t="s">
        <v>356</v>
      </c>
      <c r="H1181" s="158" t="s">
        <v>3</v>
      </c>
      <c r="I1181" s="160"/>
      <c r="L1181" s="157"/>
      <c r="M1181" s="161"/>
      <c r="T1181" s="162"/>
      <c r="AT1181" s="158" t="s">
        <v>171</v>
      </c>
      <c r="AU1181" s="158" t="s">
        <v>86</v>
      </c>
      <c r="AV1181" s="13" t="s">
        <v>84</v>
      </c>
      <c r="AW1181" s="13" t="s">
        <v>37</v>
      </c>
      <c r="AX1181" s="13" t="s">
        <v>76</v>
      </c>
      <c r="AY1181" s="158" t="s">
        <v>146</v>
      </c>
    </row>
    <row r="1182" spans="2:51" s="12" customFormat="1" ht="12">
      <c r="B1182" s="150"/>
      <c r="D1182" s="144" t="s">
        <v>171</v>
      </c>
      <c r="E1182" s="151" t="s">
        <v>3</v>
      </c>
      <c r="F1182" s="152" t="s">
        <v>1232</v>
      </c>
      <c r="H1182" s="153">
        <v>28.8</v>
      </c>
      <c r="I1182" s="154"/>
      <c r="L1182" s="150"/>
      <c r="M1182" s="155"/>
      <c r="T1182" s="156"/>
      <c r="AT1182" s="151" t="s">
        <v>171</v>
      </c>
      <c r="AU1182" s="151" t="s">
        <v>86</v>
      </c>
      <c r="AV1182" s="12" t="s">
        <v>86</v>
      </c>
      <c r="AW1182" s="12" t="s">
        <v>37</v>
      </c>
      <c r="AX1182" s="12" t="s">
        <v>76</v>
      </c>
      <c r="AY1182" s="151" t="s">
        <v>146</v>
      </c>
    </row>
    <row r="1183" spans="2:51" s="12" customFormat="1" ht="12">
      <c r="B1183" s="150"/>
      <c r="D1183" s="144" t="s">
        <v>171</v>
      </c>
      <c r="E1183" s="151" t="s">
        <v>3</v>
      </c>
      <c r="F1183" s="152" t="s">
        <v>1233</v>
      </c>
      <c r="H1183" s="153">
        <v>107.8</v>
      </c>
      <c r="I1183" s="154"/>
      <c r="L1183" s="150"/>
      <c r="M1183" s="155"/>
      <c r="T1183" s="156"/>
      <c r="AT1183" s="151" t="s">
        <v>171</v>
      </c>
      <c r="AU1183" s="151" t="s">
        <v>86</v>
      </c>
      <c r="AV1183" s="12" t="s">
        <v>86</v>
      </c>
      <c r="AW1183" s="12" t="s">
        <v>37</v>
      </c>
      <c r="AX1183" s="12" t="s">
        <v>76</v>
      </c>
      <c r="AY1183" s="151" t="s">
        <v>146</v>
      </c>
    </row>
    <row r="1184" spans="2:51" s="15" customFormat="1" ht="12">
      <c r="B1184" s="181"/>
      <c r="D1184" s="144" t="s">
        <v>171</v>
      </c>
      <c r="E1184" s="182" t="s">
        <v>3</v>
      </c>
      <c r="F1184" s="183" t="s">
        <v>271</v>
      </c>
      <c r="H1184" s="184">
        <v>136.6</v>
      </c>
      <c r="I1184" s="185"/>
      <c r="L1184" s="181"/>
      <c r="M1184" s="186"/>
      <c r="T1184" s="187"/>
      <c r="AT1184" s="182" t="s">
        <v>171</v>
      </c>
      <c r="AU1184" s="182" t="s">
        <v>86</v>
      </c>
      <c r="AV1184" s="15" t="s">
        <v>164</v>
      </c>
      <c r="AW1184" s="15" t="s">
        <v>37</v>
      </c>
      <c r="AX1184" s="15" t="s">
        <v>76</v>
      </c>
      <c r="AY1184" s="182" t="s">
        <v>146</v>
      </c>
    </row>
    <row r="1185" spans="2:51" s="13" customFormat="1" ht="12">
      <c r="B1185" s="157"/>
      <c r="D1185" s="144" t="s">
        <v>171</v>
      </c>
      <c r="E1185" s="158" t="s">
        <v>3</v>
      </c>
      <c r="F1185" s="159" t="s">
        <v>358</v>
      </c>
      <c r="H1185" s="158" t="s">
        <v>3</v>
      </c>
      <c r="I1185" s="160"/>
      <c r="L1185" s="157"/>
      <c r="M1185" s="161"/>
      <c r="T1185" s="162"/>
      <c r="AT1185" s="158" t="s">
        <v>171</v>
      </c>
      <c r="AU1185" s="158" t="s">
        <v>86</v>
      </c>
      <c r="AV1185" s="13" t="s">
        <v>84</v>
      </c>
      <c r="AW1185" s="13" t="s">
        <v>37</v>
      </c>
      <c r="AX1185" s="13" t="s">
        <v>76</v>
      </c>
      <c r="AY1185" s="158" t="s">
        <v>146</v>
      </c>
    </row>
    <row r="1186" spans="2:51" s="12" customFormat="1" ht="12">
      <c r="B1186" s="150"/>
      <c r="D1186" s="144" t="s">
        <v>171</v>
      </c>
      <c r="E1186" s="151" t="s">
        <v>3</v>
      </c>
      <c r="F1186" s="152" t="s">
        <v>1234</v>
      </c>
      <c r="H1186" s="153">
        <v>126.4</v>
      </c>
      <c r="I1186" s="154"/>
      <c r="L1186" s="150"/>
      <c r="M1186" s="155"/>
      <c r="T1186" s="156"/>
      <c r="AT1186" s="151" t="s">
        <v>171</v>
      </c>
      <c r="AU1186" s="151" t="s">
        <v>86</v>
      </c>
      <c r="AV1186" s="12" t="s">
        <v>86</v>
      </c>
      <c r="AW1186" s="12" t="s">
        <v>37</v>
      </c>
      <c r="AX1186" s="12" t="s">
        <v>76</v>
      </c>
      <c r="AY1186" s="151" t="s">
        <v>146</v>
      </c>
    </row>
    <row r="1187" spans="2:51" s="15" customFormat="1" ht="12">
      <c r="B1187" s="181"/>
      <c r="D1187" s="144" t="s">
        <v>171</v>
      </c>
      <c r="E1187" s="182" t="s">
        <v>3</v>
      </c>
      <c r="F1187" s="183" t="s">
        <v>271</v>
      </c>
      <c r="H1187" s="184">
        <v>126.4</v>
      </c>
      <c r="I1187" s="185"/>
      <c r="L1187" s="181"/>
      <c r="M1187" s="186"/>
      <c r="T1187" s="187"/>
      <c r="AT1187" s="182" t="s">
        <v>171</v>
      </c>
      <c r="AU1187" s="182" t="s">
        <v>86</v>
      </c>
      <c r="AV1187" s="15" t="s">
        <v>164</v>
      </c>
      <c r="AW1187" s="15" t="s">
        <v>37</v>
      </c>
      <c r="AX1187" s="15" t="s">
        <v>76</v>
      </c>
      <c r="AY1187" s="182" t="s">
        <v>146</v>
      </c>
    </row>
    <row r="1188" spans="2:51" s="14" customFormat="1" ht="12">
      <c r="B1188" s="163"/>
      <c r="D1188" s="144" t="s">
        <v>171</v>
      </c>
      <c r="E1188" s="164" t="s">
        <v>3</v>
      </c>
      <c r="F1188" s="165" t="s">
        <v>180</v>
      </c>
      <c r="H1188" s="166">
        <v>263</v>
      </c>
      <c r="I1188" s="167"/>
      <c r="L1188" s="163"/>
      <c r="M1188" s="168"/>
      <c r="T1188" s="169"/>
      <c r="AT1188" s="164" t="s">
        <v>171</v>
      </c>
      <c r="AU1188" s="164" t="s">
        <v>86</v>
      </c>
      <c r="AV1188" s="14" t="s">
        <v>153</v>
      </c>
      <c r="AW1188" s="14" t="s">
        <v>37</v>
      </c>
      <c r="AX1188" s="14" t="s">
        <v>84</v>
      </c>
      <c r="AY1188" s="164" t="s">
        <v>146</v>
      </c>
    </row>
    <row r="1189" spans="2:65" s="1" customFormat="1" ht="24.15" customHeight="1">
      <c r="B1189" s="129"/>
      <c r="C1189" s="170" t="s">
        <v>1235</v>
      </c>
      <c r="D1189" s="170" t="s">
        <v>257</v>
      </c>
      <c r="E1189" s="172" t="s">
        <v>1236</v>
      </c>
      <c r="F1189" s="173" t="s">
        <v>1237</v>
      </c>
      <c r="G1189" s="174" t="s">
        <v>151</v>
      </c>
      <c r="H1189" s="175">
        <v>276.15</v>
      </c>
      <c r="I1189" s="176"/>
      <c r="J1189" s="177">
        <f>ROUND(I1189*H1189,2)</f>
        <v>0</v>
      </c>
      <c r="K1189" s="173" t="s">
        <v>152</v>
      </c>
      <c r="L1189" s="178"/>
      <c r="M1189" s="179" t="s">
        <v>3</v>
      </c>
      <c r="N1189" s="180" t="s">
        <v>47</v>
      </c>
      <c r="P1189" s="140">
        <f>O1189*H1189</f>
        <v>0</v>
      </c>
      <c r="Q1189" s="140">
        <v>0.007</v>
      </c>
      <c r="R1189" s="140">
        <f>Q1189*H1189</f>
        <v>1.93305</v>
      </c>
      <c r="S1189" s="140">
        <v>0</v>
      </c>
      <c r="T1189" s="141">
        <f>S1189*H1189</f>
        <v>0</v>
      </c>
      <c r="AR1189" s="142" t="s">
        <v>379</v>
      </c>
      <c r="AT1189" s="142" t="s">
        <v>257</v>
      </c>
      <c r="AU1189" s="142" t="s">
        <v>86</v>
      </c>
      <c r="AY1189" s="18" t="s">
        <v>146</v>
      </c>
      <c r="BE1189" s="143">
        <f>IF(N1189="základní",J1189,0)</f>
        <v>0</v>
      </c>
      <c r="BF1189" s="143">
        <f>IF(N1189="snížená",J1189,0)</f>
        <v>0</v>
      </c>
      <c r="BG1189" s="143">
        <f>IF(N1189="zákl. přenesená",J1189,0)</f>
        <v>0</v>
      </c>
      <c r="BH1189" s="143">
        <f>IF(N1189="sníž. přenesená",J1189,0)</f>
        <v>0</v>
      </c>
      <c r="BI1189" s="143">
        <f>IF(N1189="nulová",J1189,0)</f>
        <v>0</v>
      </c>
      <c r="BJ1189" s="18" t="s">
        <v>84</v>
      </c>
      <c r="BK1189" s="143">
        <f>ROUND(I1189*H1189,2)</f>
        <v>0</v>
      </c>
      <c r="BL1189" s="18" t="s">
        <v>256</v>
      </c>
      <c r="BM1189" s="142" t="s">
        <v>1238</v>
      </c>
    </row>
    <row r="1190" spans="2:47" s="1" customFormat="1" ht="19.2">
      <c r="B1190" s="34"/>
      <c r="D1190" s="144" t="s">
        <v>155</v>
      </c>
      <c r="F1190" s="145" t="s">
        <v>1237</v>
      </c>
      <c r="I1190" s="146"/>
      <c r="L1190" s="34"/>
      <c r="M1190" s="147"/>
      <c r="T1190" s="55"/>
      <c r="AT1190" s="18" t="s">
        <v>155</v>
      </c>
      <c r="AU1190" s="18" t="s">
        <v>86</v>
      </c>
    </row>
    <row r="1191" spans="2:51" s="12" customFormat="1" ht="12">
      <c r="B1191" s="150"/>
      <c r="D1191" s="144" t="s">
        <v>171</v>
      </c>
      <c r="F1191" s="152" t="s">
        <v>1239</v>
      </c>
      <c r="H1191" s="153">
        <v>276.15</v>
      </c>
      <c r="I1191" s="154"/>
      <c r="L1191" s="150"/>
      <c r="M1191" s="155"/>
      <c r="T1191" s="156"/>
      <c r="AT1191" s="151" t="s">
        <v>171</v>
      </c>
      <c r="AU1191" s="151" t="s">
        <v>86</v>
      </c>
      <c r="AV1191" s="12" t="s">
        <v>86</v>
      </c>
      <c r="AW1191" s="12" t="s">
        <v>4</v>
      </c>
      <c r="AX1191" s="12" t="s">
        <v>84</v>
      </c>
      <c r="AY1191" s="151" t="s">
        <v>146</v>
      </c>
    </row>
    <row r="1192" spans="2:65" s="1" customFormat="1" ht="24.15" customHeight="1">
      <c r="B1192" s="129"/>
      <c r="C1192" s="130" t="s">
        <v>1240</v>
      </c>
      <c r="D1192" s="130" t="s">
        <v>148</v>
      </c>
      <c r="E1192" s="132" t="s">
        <v>1241</v>
      </c>
      <c r="F1192" s="133" t="s">
        <v>1242</v>
      </c>
      <c r="G1192" s="134" t="s">
        <v>641</v>
      </c>
      <c r="H1192" s="135">
        <v>4</v>
      </c>
      <c r="I1192" s="136"/>
      <c r="J1192" s="137">
        <f>ROUND(I1192*H1192,2)</f>
        <v>0</v>
      </c>
      <c r="K1192" s="133" t="s">
        <v>152</v>
      </c>
      <c r="L1192" s="34"/>
      <c r="M1192" s="138" t="s">
        <v>3</v>
      </c>
      <c r="N1192" s="139" t="s">
        <v>47</v>
      </c>
      <c r="P1192" s="140">
        <f>O1192*H1192</f>
        <v>0</v>
      </c>
      <c r="Q1192" s="140">
        <v>3.2E-05</v>
      </c>
      <c r="R1192" s="140">
        <f>Q1192*H1192</f>
        <v>0.000128</v>
      </c>
      <c r="S1192" s="140">
        <v>0</v>
      </c>
      <c r="T1192" s="141">
        <f>S1192*H1192</f>
        <v>0</v>
      </c>
      <c r="AR1192" s="142" t="s">
        <v>256</v>
      </c>
      <c r="AT1192" s="142" t="s">
        <v>148</v>
      </c>
      <c r="AU1192" s="142" t="s">
        <v>86</v>
      </c>
      <c r="AY1192" s="18" t="s">
        <v>146</v>
      </c>
      <c r="BE1192" s="143">
        <f>IF(N1192="základní",J1192,0)</f>
        <v>0</v>
      </c>
      <c r="BF1192" s="143">
        <f>IF(N1192="snížená",J1192,0)</f>
        <v>0</v>
      </c>
      <c r="BG1192" s="143">
        <f>IF(N1192="zákl. přenesená",J1192,0)</f>
        <v>0</v>
      </c>
      <c r="BH1192" s="143">
        <f>IF(N1192="sníž. přenesená",J1192,0)</f>
        <v>0</v>
      </c>
      <c r="BI1192" s="143">
        <f>IF(N1192="nulová",J1192,0)</f>
        <v>0</v>
      </c>
      <c r="BJ1192" s="18" t="s">
        <v>84</v>
      </c>
      <c r="BK1192" s="143">
        <f>ROUND(I1192*H1192,2)</f>
        <v>0</v>
      </c>
      <c r="BL1192" s="18" t="s">
        <v>256</v>
      </c>
      <c r="BM1192" s="142" t="s">
        <v>1243</v>
      </c>
    </row>
    <row r="1193" spans="2:47" s="1" customFormat="1" ht="28.8">
      <c r="B1193" s="34"/>
      <c r="D1193" s="144" t="s">
        <v>155</v>
      </c>
      <c r="F1193" s="145" t="s">
        <v>1244</v>
      </c>
      <c r="I1193" s="146"/>
      <c r="L1193" s="34"/>
      <c r="M1193" s="147"/>
      <c r="T1193" s="55"/>
      <c r="AT1193" s="18" t="s">
        <v>155</v>
      </c>
      <c r="AU1193" s="18" t="s">
        <v>86</v>
      </c>
    </row>
    <row r="1194" spans="2:47" s="1" customFormat="1" ht="12">
      <c r="B1194" s="34"/>
      <c r="D1194" s="148" t="s">
        <v>157</v>
      </c>
      <c r="F1194" s="149" t="s">
        <v>1245</v>
      </c>
      <c r="I1194" s="146"/>
      <c r="L1194" s="34"/>
      <c r="M1194" s="147"/>
      <c r="T1194" s="55"/>
      <c r="AT1194" s="18" t="s">
        <v>157</v>
      </c>
      <c r="AU1194" s="18" t="s">
        <v>86</v>
      </c>
    </row>
    <row r="1195" spans="2:65" s="1" customFormat="1" ht="24.15" customHeight="1">
      <c r="B1195" s="129"/>
      <c r="C1195" s="170" t="s">
        <v>1246</v>
      </c>
      <c r="D1195" s="170" t="s">
        <v>257</v>
      </c>
      <c r="E1195" s="172" t="s">
        <v>1247</v>
      </c>
      <c r="F1195" s="173" t="s">
        <v>1248</v>
      </c>
      <c r="G1195" s="174" t="s">
        <v>641</v>
      </c>
      <c r="H1195" s="175">
        <v>4</v>
      </c>
      <c r="I1195" s="176"/>
      <c r="J1195" s="177">
        <f>ROUND(I1195*H1195,2)</f>
        <v>0</v>
      </c>
      <c r="K1195" s="173" t="s">
        <v>152</v>
      </c>
      <c r="L1195" s="178"/>
      <c r="M1195" s="179" t="s">
        <v>3</v>
      </c>
      <c r="N1195" s="180" t="s">
        <v>47</v>
      </c>
      <c r="P1195" s="140">
        <f>O1195*H1195</f>
        <v>0</v>
      </c>
      <c r="Q1195" s="140">
        <v>0.0027</v>
      </c>
      <c r="R1195" s="140">
        <f>Q1195*H1195</f>
        <v>0.0108</v>
      </c>
      <c r="S1195" s="140">
        <v>0</v>
      </c>
      <c r="T1195" s="141">
        <f>S1195*H1195</f>
        <v>0</v>
      </c>
      <c r="AR1195" s="142" t="s">
        <v>379</v>
      </c>
      <c r="AT1195" s="142" t="s">
        <v>257</v>
      </c>
      <c r="AU1195" s="142" t="s">
        <v>86</v>
      </c>
      <c r="AY1195" s="18" t="s">
        <v>146</v>
      </c>
      <c r="BE1195" s="143">
        <f>IF(N1195="základní",J1195,0)</f>
        <v>0</v>
      </c>
      <c r="BF1195" s="143">
        <f>IF(N1195="snížená",J1195,0)</f>
        <v>0</v>
      </c>
      <c r="BG1195" s="143">
        <f>IF(N1195="zákl. přenesená",J1195,0)</f>
        <v>0</v>
      </c>
      <c r="BH1195" s="143">
        <f>IF(N1195="sníž. přenesená",J1195,0)</f>
        <v>0</v>
      </c>
      <c r="BI1195" s="143">
        <f>IF(N1195="nulová",J1195,0)</f>
        <v>0</v>
      </c>
      <c r="BJ1195" s="18" t="s">
        <v>84</v>
      </c>
      <c r="BK1195" s="143">
        <f>ROUND(I1195*H1195,2)</f>
        <v>0</v>
      </c>
      <c r="BL1195" s="18" t="s">
        <v>256</v>
      </c>
      <c r="BM1195" s="142" t="s">
        <v>1249</v>
      </c>
    </row>
    <row r="1196" spans="2:47" s="1" customFormat="1" ht="19.2">
      <c r="B1196" s="34"/>
      <c r="D1196" s="144" t="s">
        <v>155</v>
      </c>
      <c r="F1196" s="145" t="s">
        <v>1248</v>
      </c>
      <c r="I1196" s="146"/>
      <c r="L1196" s="34"/>
      <c r="M1196" s="147"/>
      <c r="T1196" s="55"/>
      <c r="AT1196" s="18" t="s">
        <v>155</v>
      </c>
      <c r="AU1196" s="18" t="s">
        <v>86</v>
      </c>
    </row>
    <row r="1197" spans="2:65" s="1" customFormat="1" ht="24.15" customHeight="1">
      <c r="B1197" s="129"/>
      <c r="C1197" s="130" t="s">
        <v>1250</v>
      </c>
      <c r="D1197" s="130" t="s">
        <v>148</v>
      </c>
      <c r="E1197" s="132" t="s">
        <v>1251</v>
      </c>
      <c r="F1197" s="133" t="s">
        <v>1252</v>
      </c>
      <c r="G1197" s="134" t="s">
        <v>641</v>
      </c>
      <c r="H1197" s="135">
        <v>9</v>
      </c>
      <c r="I1197" s="136"/>
      <c r="J1197" s="137">
        <f>ROUND(I1197*H1197,2)</f>
        <v>0</v>
      </c>
      <c r="K1197" s="133" t="s">
        <v>152</v>
      </c>
      <c r="L1197" s="34"/>
      <c r="M1197" s="138" t="s">
        <v>3</v>
      </c>
      <c r="N1197" s="139" t="s">
        <v>47</v>
      </c>
      <c r="P1197" s="140">
        <f>O1197*H1197</f>
        <v>0</v>
      </c>
      <c r="Q1197" s="140">
        <v>3.8E-05</v>
      </c>
      <c r="R1197" s="140">
        <f>Q1197*H1197</f>
        <v>0.000342</v>
      </c>
      <c r="S1197" s="140">
        <v>0</v>
      </c>
      <c r="T1197" s="141">
        <f>S1197*H1197</f>
        <v>0</v>
      </c>
      <c r="AR1197" s="142" t="s">
        <v>256</v>
      </c>
      <c r="AT1197" s="142" t="s">
        <v>148</v>
      </c>
      <c r="AU1197" s="142" t="s">
        <v>86</v>
      </c>
      <c r="AY1197" s="18" t="s">
        <v>146</v>
      </c>
      <c r="BE1197" s="143">
        <f>IF(N1197="základní",J1197,0)</f>
        <v>0</v>
      </c>
      <c r="BF1197" s="143">
        <f>IF(N1197="snížená",J1197,0)</f>
        <v>0</v>
      </c>
      <c r="BG1197" s="143">
        <f>IF(N1197="zákl. přenesená",J1197,0)</f>
        <v>0</v>
      </c>
      <c r="BH1197" s="143">
        <f>IF(N1197="sníž. přenesená",J1197,0)</f>
        <v>0</v>
      </c>
      <c r="BI1197" s="143">
        <f>IF(N1197="nulová",J1197,0)</f>
        <v>0</v>
      </c>
      <c r="BJ1197" s="18" t="s">
        <v>84</v>
      </c>
      <c r="BK1197" s="143">
        <f>ROUND(I1197*H1197,2)</f>
        <v>0</v>
      </c>
      <c r="BL1197" s="18" t="s">
        <v>256</v>
      </c>
      <c r="BM1197" s="142" t="s">
        <v>1253</v>
      </c>
    </row>
    <row r="1198" spans="2:47" s="1" customFormat="1" ht="19.2">
      <c r="B1198" s="34"/>
      <c r="D1198" s="144" t="s">
        <v>155</v>
      </c>
      <c r="F1198" s="145" t="s">
        <v>1254</v>
      </c>
      <c r="I1198" s="146"/>
      <c r="L1198" s="34"/>
      <c r="M1198" s="147"/>
      <c r="T1198" s="55"/>
      <c r="AT1198" s="18" t="s">
        <v>155</v>
      </c>
      <c r="AU1198" s="18" t="s">
        <v>86</v>
      </c>
    </row>
    <row r="1199" spans="2:47" s="1" customFormat="1" ht="12">
      <c r="B1199" s="34"/>
      <c r="D1199" s="148" t="s">
        <v>157</v>
      </c>
      <c r="F1199" s="149" t="s">
        <v>1255</v>
      </c>
      <c r="I1199" s="146"/>
      <c r="L1199" s="34"/>
      <c r="M1199" s="147"/>
      <c r="T1199" s="55"/>
      <c r="AT1199" s="18" t="s">
        <v>157</v>
      </c>
      <c r="AU1199" s="18" t="s">
        <v>86</v>
      </c>
    </row>
    <row r="1200" spans="2:51" s="13" customFormat="1" ht="12">
      <c r="B1200" s="157"/>
      <c r="D1200" s="144" t="s">
        <v>171</v>
      </c>
      <c r="E1200" s="158" t="s">
        <v>3</v>
      </c>
      <c r="F1200" s="159" t="s">
        <v>1256</v>
      </c>
      <c r="H1200" s="158" t="s">
        <v>3</v>
      </c>
      <c r="I1200" s="160"/>
      <c r="L1200" s="157"/>
      <c r="M1200" s="161"/>
      <c r="T1200" s="162"/>
      <c r="AT1200" s="158" t="s">
        <v>171</v>
      </c>
      <c r="AU1200" s="158" t="s">
        <v>86</v>
      </c>
      <c r="AV1200" s="13" t="s">
        <v>84</v>
      </c>
      <c r="AW1200" s="13" t="s">
        <v>37</v>
      </c>
      <c r="AX1200" s="13" t="s">
        <v>76</v>
      </c>
      <c r="AY1200" s="158" t="s">
        <v>146</v>
      </c>
    </row>
    <row r="1201" spans="2:51" s="12" customFormat="1" ht="12">
      <c r="B1201" s="150"/>
      <c r="D1201" s="144" t="s">
        <v>171</v>
      </c>
      <c r="E1201" s="151" t="s">
        <v>3</v>
      </c>
      <c r="F1201" s="152" t="s">
        <v>164</v>
      </c>
      <c r="H1201" s="153">
        <v>3</v>
      </c>
      <c r="I1201" s="154"/>
      <c r="L1201" s="150"/>
      <c r="M1201" s="155"/>
      <c r="T1201" s="156"/>
      <c r="AT1201" s="151" t="s">
        <v>171</v>
      </c>
      <c r="AU1201" s="151" t="s">
        <v>86</v>
      </c>
      <c r="AV1201" s="12" t="s">
        <v>86</v>
      </c>
      <c r="AW1201" s="12" t="s">
        <v>37</v>
      </c>
      <c r="AX1201" s="12" t="s">
        <v>76</v>
      </c>
      <c r="AY1201" s="151" t="s">
        <v>146</v>
      </c>
    </row>
    <row r="1202" spans="2:51" s="12" customFormat="1" ht="12">
      <c r="B1202" s="150"/>
      <c r="D1202" s="144" t="s">
        <v>171</v>
      </c>
      <c r="E1202" s="151" t="s">
        <v>3</v>
      </c>
      <c r="F1202" s="152" t="s">
        <v>86</v>
      </c>
      <c r="H1202" s="153">
        <v>2</v>
      </c>
      <c r="I1202" s="154"/>
      <c r="L1202" s="150"/>
      <c r="M1202" s="155"/>
      <c r="T1202" s="156"/>
      <c r="AT1202" s="151" t="s">
        <v>171</v>
      </c>
      <c r="AU1202" s="151" t="s">
        <v>86</v>
      </c>
      <c r="AV1202" s="12" t="s">
        <v>86</v>
      </c>
      <c r="AW1202" s="12" t="s">
        <v>37</v>
      </c>
      <c r="AX1202" s="12" t="s">
        <v>76</v>
      </c>
      <c r="AY1202" s="151" t="s">
        <v>146</v>
      </c>
    </row>
    <row r="1203" spans="2:51" s="12" customFormat="1" ht="12">
      <c r="B1203" s="150"/>
      <c r="D1203" s="144" t="s">
        <v>171</v>
      </c>
      <c r="E1203" s="151" t="s">
        <v>3</v>
      </c>
      <c r="F1203" s="152" t="s">
        <v>84</v>
      </c>
      <c r="H1203" s="153">
        <v>1</v>
      </c>
      <c r="I1203" s="154"/>
      <c r="L1203" s="150"/>
      <c r="M1203" s="155"/>
      <c r="T1203" s="156"/>
      <c r="AT1203" s="151" t="s">
        <v>171</v>
      </c>
      <c r="AU1203" s="151" t="s">
        <v>86</v>
      </c>
      <c r="AV1203" s="12" t="s">
        <v>86</v>
      </c>
      <c r="AW1203" s="12" t="s">
        <v>37</v>
      </c>
      <c r="AX1203" s="12" t="s">
        <v>76</v>
      </c>
      <c r="AY1203" s="151" t="s">
        <v>146</v>
      </c>
    </row>
    <row r="1204" spans="2:51" s="12" customFormat="1" ht="12">
      <c r="B1204" s="150"/>
      <c r="D1204" s="144" t="s">
        <v>171</v>
      </c>
      <c r="E1204" s="151" t="s">
        <v>3</v>
      </c>
      <c r="F1204" s="152" t="s">
        <v>84</v>
      </c>
      <c r="H1204" s="153">
        <v>1</v>
      </c>
      <c r="I1204" s="154"/>
      <c r="L1204" s="150"/>
      <c r="M1204" s="155"/>
      <c r="T1204" s="156"/>
      <c r="AT1204" s="151" t="s">
        <v>171</v>
      </c>
      <c r="AU1204" s="151" t="s">
        <v>86</v>
      </c>
      <c r="AV1204" s="12" t="s">
        <v>86</v>
      </c>
      <c r="AW1204" s="12" t="s">
        <v>37</v>
      </c>
      <c r="AX1204" s="12" t="s">
        <v>76</v>
      </c>
      <c r="AY1204" s="151" t="s">
        <v>146</v>
      </c>
    </row>
    <row r="1205" spans="2:51" s="12" customFormat="1" ht="12">
      <c r="B1205" s="150"/>
      <c r="D1205" s="144" t="s">
        <v>171</v>
      </c>
      <c r="E1205" s="151" t="s">
        <v>3</v>
      </c>
      <c r="F1205" s="152" t="s">
        <v>86</v>
      </c>
      <c r="H1205" s="153">
        <v>2</v>
      </c>
      <c r="I1205" s="154"/>
      <c r="L1205" s="150"/>
      <c r="M1205" s="155"/>
      <c r="T1205" s="156"/>
      <c r="AT1205" s="151" t="s">
        <v>171</v>
      </c>
      <c r="AU1205" s="151" t="s">
        <v>86</v>
      </c>
      <c r="AV1205" s="12" t="s">
        <v>86</v>
      </c>
      <c r="AW1205" s="12" t="s">
        <v>37</v>
      </c>
      <c r="AX1205" s="12" t="s">
        <v>76</v>
      </c>
      <c r="AY1205" s="151" t="s">
        <v>146</v>
      </c>
    </row>
    <row r="1206" spans="2:51" s="15" customFormat="1" ht="12">
      <c r="B1206" s="181"/>
      <c r="D1206" s="144" t="s">
        <v>171</v>
      </c>
      <c r="E1206" s="182" t="s">
        <v>3</v>
      </c>
      <c r="F1206" s="183" t="s">
        <v>271</v>
      </c>
      <c r="H1206" s="184">
        <v>9</v>
      </c>
      <c r="I1206" s="185"/>
      <c r="L1206" s="181"/>
      <c r="M1206" s="186"/>
      <c r="T1206" s="187"/>
      <c r="AT1206" s="182" t="s">
        <v>171</v>
      </c>
      <c r="AU1206" s="182" t="s">
        <v>86</v>
      </c>
      <c r="AV1206" s="15" t="s">
        <v>164</v>
      </c>
      <c r="AW1206" s="15" t="s">
        <v>37</v>
      </c>
      <c r="AX1206" s="15" t="s">
        <v>76</v>
      </c>
      <c r="AY1206" s="182" t="s">
        <v>146</v>
      </c>
    </row>
    <row r="1207" spans="2:51" s="14" customFormat="1" ht="12">
      <c r="B1207" s="163"/>
      <c r="D1207" s="144" t="s">
        <v>171</v>
      </c>
      <c r="E1207" s="164" t="s">
        <v>3</v>
      </c>
      <c r="F1207" s="165" t="s">
        <v>180</v>
      </c>
      <c r="H1207" s="166">
        <v>9</v>
      </c>
      <c r="I1207" s="167"/>
      <c r="L1207" s="163"/>
      <c r="M1207" s="168"/>
      <c r="T1207" s="169"/>
      <c r="AT1207" s="164" t="s">
        <v>171</v>
      </c>
      <c r="AU1207" s="164" t="s">
        <v>86</v>
      </c>
      <c r="AV1207" s="14" t="s">
        <v>153</v>
      </c>
      <c r="AW1207" s="14" t="s">
        <v>37</v>
      </c>
      <c r="AX1207" s="14" t="s">
        <v>84</v>
      </c>
      <c r="AY1207" s="164" t="s">
        <v>146</v>
      </c>
    </row>
    <row r="1208" spans="2:65" s="1" customFormat="1" ht="24.15" customHeight="1">
      <c r="B1208" s="129"/>
      <c r="C1208" s="170" t="s">
        <v>1257</v>
      </c>
      <c r="D1208" s="170" t="s">
        <v>257</v>
      </c>
      <c r="E1208" s="172" t="s">
        <v>1258</v>
      </c>
      <c r="F1208" s="173" t="s">
        <v>1259</v>
      </c>
      <c r="G1208" s="174" t="s">
        <v>641</v>
      </c>
      <c r="H1208" s="175">
        <v>4</v>
      </c>
      <c r="I1208" s="176"/>
      <c r="J1208" s="177">
        <f>ROUND(I1208*H1208,2)</f>
        <v>0</v>
      </c>
      <c r="K1208" s="173" t="s">
        <v>152</v>
      </c>
      <c r="L1208" s="178"/>
      <c r="M1208" s="179" t="s">
        <v>3</v>
      </c>
      <c r="N1208" s="180" t="s">
        <v>47</v>
      </c>
      <c r="P1208" s="140">
        <f>O1208*H1208</f>
        <v>0</v>
      </c>
      <c r="Q1208" s="140">
        <v>0.00402</v>
      </c>
      <c r="R1208" s="140">
        <f>Q1208*H1208</f>
        <v>0.01608</v>
      </c>
      <c r="S1208" s="140">
        <v>0</v>
      </c>
      <c r="T1208" s="141">
        <f>S1208*H1208</f>
        <v>0</v>
      </c>
      <c r="AR1208" s="142" t="s">
        <v>379</v>
      </c>
      <c r="AT1208" s="142" t="s">
        <v>257</v>
      </c>
      <c r="AU1208" s="142" t="s">
        <v>86</v>
      </c>
      <c r="AY1208" s="18" t="s">
        <v>146</v>
      </c>
      <c r="BE1208" s="143">
        <f>IF(N1208="základní",J1208,0)</f>
        <v>0</v>
      </c>
      <c r="BF1208" s="143">
        <f>IF(N1208="snížená",J1208,0)</f>
        <v>0</v>
      </c>
      <c r="BG1208" s="143">
        <f>IF(N1208="zákl. přenesená",J1208,0)</f>
        <v>0</v>
      </c>
      <c r="BH1208" s="143">
        <f>IF(N1208="sníž. přenesená",J1208,0)</f>
        <v>0</v>
      </c>
      <c r="BI1208" s="143">
        <f>IF(N1208="nulová",J1208,0)</f>
        <v>0</v>
      </c>
      <c r="BJ1208" s="18" t="s">
        <v>84</v>
      </c>
      <c r="BK1208" s="143">
        <f>ROUND(I1208*H1208,2)</f>
        <v>0</v>
      </c>
      <c r="BL1208" s="18" t="s">
        <v>256</v>
      </c>
      <c r="BM1208" s="142" t="s">
        <v>1260</v>
      </c>
    </row>
    <row r="1209" spans="2:47" s="1" customFormat="1" ht="19.2">
      <c r="B1209" s="34"/>
      <c r="D1209" s="144" t="s">
        <v>155</v>
      </c>
      <c r="F1209" s="145" t="s">
        <v>1259</v>
      </c>
      <c r="I1209" s="146"/>
      <c r="L1209" s="34"/>
      <c r="M1209" s="147"/>
      <c r="T1209" s="55"/>
      <c r="AT1209" s="18" t="s">
        <v>155</v>
      </c>
      <c r="AU1209" s="18" t="s">
        <v>86</v>
      </c>
    </row>
    <row r="1210" spans="2:65" s="1" customFormat="1" ht="24.15" customHeight="1">
      <c r="B1210" s="129"/>
      <c r="C1210" s="170" t="s">
        <v>1261</v>
      </c>
      <c r="D1210" s="170" t="s">
        <v>257</v>
      </c>
      <c r="E1210" s="172" t="s">
        <v>1247</v>
      </c>
      <c r="F1210" s="173" t="s">
        <v>1248</v>
      </c>
      <c r="G1210" s="174" t="s">
        <v>641</v>
      </c>
      <c r="H1210" s="175">
        <v>3</v>
      </c>
      <c r="I1210" s="176"/>
      <c r="J1210" s="177">
        <f>ROUND(I1210*H1210,2)</f>
        <v>0</v>
      </c>
      <c r="K1210" s="173" t="s">
        <v>152</v>
      </c>
      <c r="L1210" s="178"/>
      <c r="M1210" s="179" t="s">
        <v>3</v>
      </c>
      <c r="N1210" s="180" t="s">
        <v>47</v>
      </c>
      <c r="P1210" s="140">
        <f>O1210*H1210</f>
        <v>0</v>
      </c>
      <c r="Q1210" s="140">
        <v>0.0027</v>
      </c>
      <c r="R1210" s="140">
        <f>Q1210*H1210</f>
        <v>0.0081</v>
      </c>
      <c r="S1210" s="140">
        <v>0</v>
      </c>
      <c r="T1210" s="141">
        <f>S1210*H1210</f>
        <v>0</v>
      </c>
      <c r="AR1210" s="142" t="s">
        <v>379</v>
      </c>
      <c r="AT1210" s="142" t="s">
        <v>257</v>
      </c>
      <c r="AU1210" s="142" t="s">
        <v>86</v>
      </c>
      <c r="AY1210" s="18" t="s">
        <v>146</v>
      </c>
      <c r="BE1210" s="143">
        <f>IF(N1210="základní",J1210,0)</f>
        <v>0</v>
      </c>
      <c r="BF1210" s="143">
        <f>IF(N1210="snížená",J1210,0)</f>
        <v>0</v>
      </c>
      <c r="BG1210" s="143">
        <f>IF(N1210="zákl. přenesená",J1210,0)</f>
        <v>0</v>
      </c>
      <c r="BH1210" s="143">
        <f>IF(N1210="sníž. přenesená",J1210,0)</f>
        <v>0</v>
      </c>
      <c r="BI1210" s="143">
        <f>IF(N1210="nulová",J1210,0)</f>
        <v>0</v>
      </c>
      <c r="BJ1210" s="18" t="s">
        <v>84</v>
      </c>
      <c r="BK1210" s="143">
        <f>ROUND(I1210*H1210,2)</f>
        <v>0</v>
      </c>
      <c r="BL1210" s="18" t="s">
        <v>256</v>
      </c>
      <c r="BM1210" s="142" t="s">
        <v>1262</v>
      </c>
    </row>
    <row r="1211" spans="2:47" s="1" customFormat="1" ht="19.2">
      <c r="B1211" s="34"/>
      <c r="D1211" s="144" t="s">
        <v>155</v>
      </c>
      <c r="F1211" s="145" t="s">
        <v>1248</v>
      </c>
      <c r="I1211" s="146"/>
      <c r="L1211" s="34"/>
      <c r="M1211" s="147"/>
      <c r="T1211" s="55"/>
      <c r="AT1211" s="18" t="s">
        <v>155</v>
      </c>
      <c r="AU1211" s="18" t="s">
        <v>86</v>
      </c>
    </row>
    <row r="1212" spans="2:65" s="1" customFormat="1" ht="24.15" customHeight="1">
      <c r="B1212" s="129"/>
      <c r="C1212" s="170" t="s">
        <v>1263</v>
      </c>
      <c r="D1212" s="170" t="s">
        <v>257</v>
      </c>
      <c r="E1212" s="172" t="s">
        <v>1264</v>
      </c>
      <c r="F1212" s="173" t="s">
        <v>1265</v>
      </c>
      <c r="G1212" s="174" t="s">
        <v>641</v>
      </c>
      <c r="H1212" s="175">
        <v>2</v>
      </c>
      <c r="I1212" s="176"/>
      <c r="J1212" s="177">
        <f>ROUND(I1212*H1212,2)</f>
        <v>0</v>
      </c>
      <c r="K1212" s="173" t="s">
        <v>152</v>
      </c>
      <c r="L1212" s="178"/>
      <c r="M1212" s="179" t="s">
        <v>3</v>
      </c>
      <c r="N1212" s="180" t="s">
        <v>47</v>
      </c>
      <c r="P1212" s="140">
        <f>O1212*H1212</f>
        <v>0</v>
      </c>
      <c r="Q1212" s="140">
        <v>0.0054</v>
      </c>
      <c r="R1212" s="140">
        <f>Q1212*H1212</f>
        <v>0.0108</v>
      </c>
      <c r="S1212" s="140">
        <v>0</v>
      </c>
      <c r="T1212" s="141">
        <f>S1212*H1212</f>
        <v>0</v>
      </c>
      <c r="AR1212" s="142" t="s">
        <v>379</v>
      </c>
      <c r="AT1212" s="142" t="s">
        <v>257</v>
      </c>
      <c r="AU1212" s="142" t="s">
        <v>86</v>
      </c>
      <c r="AY1212" s="18" t="s">
        <v>146</v>
      </c>
      <c r="BE1212" s="143">
        <f>IF(N1212="základní",J1212,0)</f>
        <v>0</v>
      </c>
      <c r="BF1212" s="143">
        <f>IF(N1212="snížená",J1212,0)</f>
        <v>0</v>
      </c>
      <c r="BG1212" s="143">
        <f>IF(N1212="zákl. přenesená",J1212,0)</f>
        <v>0</v>
      </c>
      <c r="BH1212" s="143">
        <f>IF(N1212="sníž. přenesená",J1212,0)</f>
        <v>0</v>
      </c>
      <c r="BI1212" s="143">
        <f>IF(N1212="nulová",J1212,0)</f>
        <v>0</v>
      </c>
      <c r="BJ1212" s="18" t="s">
        <v>84</v>
      </c>
      <c r="BK1212" s="143">
        <f>ROUND(I1212*H1212,2)</f>
        <v>0</v>
      </c>
      <c r="BL1212" s="18" t="s">
        <v>256</v>
      </c>
      <c r="BM1212" s="142" t="s">
        <v>1266</v>
      </c>
    </row>
    <row r="1213" spans="2:47" s="1" customFormat="1" ht="19.2">
      <c r="B1213" s="34"/>
      <c r="D1213" s="144" t="s">
        <v>155</v>
      </c>
      <c r="F1213" s="145" t="s">
        <v>1265</v>
      </c>
      <c r="I1213" s="146"/>
      <c r="L1213" s="34"/>
      <c r="M1213" s="147"/>
      <c r="T1213" s="55"/>
      <c r="AT1213" s="18" t="s">
        <v>155</v>
      </c>
      <c r="AU1213" s="18" t="s">
        <v>86</v>
      </c>
    </row>
    <row r="1214" spans="2:65" s="1" customFormat="1" ht="24.15" customHeight="1">
      <c r="B1214" s="129"/>
      <c r="C1214" s="273" t="s">
        <v>1267</v>
      </c>
      <c r="D1214" s="273" t="s">
        <v>257</v>
      </c>
      <c r="E1214" s="274" t="s">
        <v>1268</v>
      </c>
      <c r="F1214" s="275" t="s">
        <v>1269</v>
      </c>
      <c r="G1214" s="276" t="s">
        <v>641</v>
      </c>
      <c r="H1214" s="277">
        <v>1</v>
      </c>
      <c r="I1214" s="278"/>
      <c r="J1214" s="278">
        <f>ROUND(I1214*H1214,2)</f>
        <v>0</v>
      </c>
      <c r="K1214" s="275" t="s">
        <v>3</v>
      </c>
      <c r="L1214" s="178"/>
      <c r="M1214" s="179" t="s">
        <v>3</v>
      </c>
      <c r="N1214" s="180" t="s">
        <v>47</v>
      </c>
      <c r="P1214" s="140">
        <f>O1214*H1214</f>
        <v>0</v>
      </c>
      <c r="Q1214" s="140">
        <v>0.0033</v>
      </c>
      <c r="R1214" s="140">
        <f>Q1214*H1214</f>
        <v>0.0033</v>
      </c>
      <c r="S1214" s="140">
        <v>0</v>
      </c>
      <c r="T1214" s="141">
        <f>S1214*H1214</f>
        <v>0</v>
      </c>
      <c r="AR1214" s="142" t="s">
        <v>379</v>
      </c>
      <c r="AT1214" s="142" t="s">
        <v>257</v>
      </c>
      <c r="AU1214" s="142" t="s">
        <v>86</v>
      </c>
      <c r="AY1214" s="18" t="s">
        <v>146</v>
      </c>
      <c r="BE1214" s="143">
        <f>IF(N1214="základní",J1214,0)</f>
        <v>0</v>
      </c>
      <c r="BF1214" s="143">
        <f>IF(N1214="snížená",J1214,0)</f>
        <v>0</v>
      </c>
      <c r="BG1214" s="143">
        <f>IF(N1214="zákl. přenesená",J1214,0)</f>
        <v>0</v>
      </c>
      <c r="BH1214" s="143">
        <f>IF(N1214="sníž. přenesená",J1214,0)</f>
        <v>0</v>
      </c>
      <c r="BI1214" s="143">
        <f>IF(N1214="nulová",J1214,0)</f>
        <v>0</v>
      </c>
      <c r="BJ1214" s="18" t="s">
        <v>84</v>
      </c>
      <c r="BK1214" s="143">
        <f>ROUND(I1214*H1214,2)</f>
        <v>0</v>
      </c>
      <c r="BL1214" s="18" t="s">
        <v>256</v>
      </c>
      <c r="BM1214" s="142" t="s">
        <v>1270</v>
      </c>
    </row>
    <row r="1215" spans="2:47" s="1" customFormat="1" ht="19.2">
      <c r="B1215" s="34"/>
      <c r="D1215" s="144" t="s">
        <v>155</v>
      </c>
      <c r="F1215" s="145" t="s">
        <v>1269</v>
      </c>
      <c r="I1215" s="146"/>
      <c r="L1215" s="34"/>
      <c r="M1215" s="147"/>
      <c r="T1215" s="55"/>
      <c r="AT1215" s="18" t="s">
        <v>155</v>
      </c>
      <c r="AU1215" s="18" t="s">
        <v>86</v>
      </c>
    </row>
    <row r="1216" spans="2:65" s="1" customFormat="1" ht="24.15" customHeight="1">
      <c r="B1216" s="129"/>
      <c r="C1216" s="130" t="s">
        <v>1271</v>
      </c>
      <c r="D1216" s="130" t="s">
        <v>148</v>
      </c>
      <c r="E1216" s="132" t="s">
        <v>1272</v>
      </c>
      <c r="F1216" s="133" t="s">
        <v>1273</v>
      </c>
      <c r="G1216" s="134" t="s">
        <v>641</v>
      </c>
      <c r="H1216" s="135">
        <v>2</v>
      </c>
      <c r="I1216" s="136"/>
      <c r="J1216" s="137">
        <f>ROUND(I1216*H1216,2)</f>
        <v>0</v>
      </c>
      <c r="K1216" s="133" t="s">
        <v>152</v>
      </c>
      <c r="L1216" s="34"/>
      <c r="M1216" s="138" t="s">
        <v>3</v>
      </c>
      <c r="N1216" s="139" t="s">
        <v>47</v>
      </c>
      <c r="P1216" s="140">
        <f>O1216*H1216</f>
        <v>0</v>
      </c>
      <c r="Q1216" s="140">
        <v>0.000116</v>
      </c>
      <c r="R1216" s="140">
        <f>Q1216*H1216</f>
        <v>0.000232</v>
      </c>
      <c r="S1216" s="140">
        <v>0</v>
      </c>
      <c r="T1216" s="141">
        <f>S1216*H1216</f>
        <v>0</v>
      </c>
      <c r="AR1216" s="142" t="s">
        <v>256</v>
      </c>
      <c r="AT1216" s="142" t="s">
        <v>148</v>
      </c>
      <c r="AU1216" s="142" t="s">
        <v>86</v>
      </c>
      <c r="AY1216" s="18" t="s">
        <v>146</v>
      </c>
      <c r="BE1216" s="143">
        <f>IF(N1216="základní",J1216,0)</f>
        <v>0</v>
      </c>
      <c r="BF1216" s="143">
        <f>IF(N1216="snížená",J1216,0)</f>
        <v>0</v>
      </c>
      <c r="BG1216" s="143">
        <f>IF(N1216="zákl. přenesená",J1216,0)</f>
        <v>0</v>
      </c>
      <c r="BH1216" s="143">
        <f>IF(N1216="sníž. přenesená",J1216,0)</f>
        <v>0</v>
      </c>
      <c r="BI1216" s="143">
        <f>IF(N1216="nulová",J1216,0)</f>
        <v>0</v>
      </c>
      <c r="BJ1216" s="18" t="s">
        <v>84</v>
      </c>
      <c r="BK1216" s="143">
        <f>ROUND(I1216*H1216,2)</f>
        <v>0</v>
      </c>
      <c r="BL1216" s="18" t="s">
        <v>256</v>
      </c>
      <c r="BM1216" s="142" t="s">
        <v>1274</v>
      </c>
    </row>
    <row r="1217" spans="2:47" s="1" customFormat="1" ht="19.2">
      <c r="B1217" s="34"/>
      <c r="D1217" s="144" t="s">
        <v>155</v>
      </c>
      <c r="F1217" s="145" t="s">
        <v>1275</v>
      </c>
      <c r="I1217" s="146"/>
      <c r="L1217" s="34"/>
      <c r="M1217" s="147"/>
      <c r="T1217" s="55"/>
      <c r="AT1217" s="18" t="s">
        <v>155</v>
      </c>
      <c r="AU1217" s="18" t="s">
        <v>86</v>
      </c>
    </row>
    <row r="1218" spans="2:47" s="1" customFormat="1" ht="12">
      <c r="B1218" s="34"/>
      <c r="D1218" s="148" t="s">
        <v>157</v>
      </c>
      <c r="F1218" s="149" t="s">
        <v>1276</v>
      </c>
      <c r="I1218" s="146"/>
      <c r="L1218" s="34"/>
      <c r="M1218" s="147"/>
      <c r="T1218" s="55"/>
      <c r="AT1218" s="18" t="s">
        <v>157</v>
      </c>
      <c r="AU1218" s="18" t="s">
        <v>86</v>
      </c>
    </row>
    <row r="1219" spans="2:65" s="1" customFormat="1" ht="24.15" customHeight="1">
      <c r="B1219" s="129"/>
      <c r="C1219" s="273" t="s">
        <v>1277</v>
      </c>
      <c r="D1219" s="273" t="s">
        <v>257</v>
      </c>
      <c r="E1219" s="274" t="s">
        <v>1278</v>
      </c>
      <c r="F1219" s="275" t="s">
        <v>1279</v>
      </c>
      <c r="G1219" s="276" t="s">
        <v>641</v>
      </c>
      <c r="H1219" s="277">
        <v>1</v>
      </c>
      <c r="I1219" s="278"/>
      <c r="J1219" s="278">
        <f>ROUND(I1219*H1219,2)</f>
        <v>0</v>
      </c>
      <c r="K1219" s="275" t="s">
        <v>3</v>
      </c>
      <c r="L1219" s="178"/>
      <c r="M1219" s="179" t="s">
        <v>3</v>
      </c>
      <c r="N1219" s="180" t="s">
        <v>47</v>
      </c>
      <c r="P1219" s="140">
        <f>O1219*H1219</f>
        <v>0</v>
      </c>
      <c r="Q1219" s="140">
        <v>0.0202</v>
      </c>
      <c r="R1219" s="140">
        <f>Q1219*H1219</f>
        <v>0.0202</v>
      </c>
      <c r="S1219" s="140">
        <v>0</v>
      </c>
      <c r="T1219" s="141">
        <f>S1219*H1219</f>
        <v>0</v>
      </c>
      <c r="AR1219" s="142" t="s">
        <v>379</v>
      </c>
      <c r="AT1219" s="142" t="s">
        <v>257</v>
      </c>
      <c r="AU1219" s="142" t="s">
        <v>86</v>
      </c>
      <c r="AY1219" s="18" t="s">
        <v>146</v>
      </c>
      <c r="BE1219" s="143">
        <f>IF(N1219="základní",J1219,0)</f>
        <v>0</v>
      </c>
      <c r="BF1219" s="143">
        <f>IF(N1219="snížená",J1219,0)</f>
        <v>0</v>
      </c>
      <c r="BG1219" s="143">
        <f>IF(N1219="zákl. přenesená",J1219,0)</f>
        <v>0</v>
      </c>
      <c r="BH1219" s="143">
        <f>IF(N1219="sníž. přenesená",J1219,0)</f>
        <v>0</v>
      </c>
      <c r="BI1219" s="143">
        <f>IF(N1219="nulová",J1219,0)</f>
        <v>0</v>
      </c>
      <c r="BJ1219" s="18" t="s">
        <v>84</v>
      </c>
      <c r="BK1219" s="143">
        <f>ROUND(I1219*H1219,2)</f>
        <v>0</v>
      </c>
      <c r="BL1219" s="18" t="s">
        <v>256</v>
      </c>
      <c r="BM1219" s="142" t="s">
        <v>1280</v>
      </c>
    </row>
    <row r="1220" spans="2:47" s="1" customFormat="1" ht="19.2">
      <c r="B1220" s="34"/>
      <c r="D1220" s="144" t="s">
        <v>155</v>
      </c>
      <c r="F1220" s="145" t="s">
        <v>1279</v>
      </c>
      <c r="I1220" s="146"/>
      <c r="L1220" s="34"/>
      <c r="M1220" s="147"/>
      <c r="T1220" s="55"/>
      <c r="AT1220" s="18" t="s">
        <v>155</v>
      </c>
      <c r="AU1220" s="18" t="s">
        <v>86</v>
      </c>
    </row>
    <row r="1221" spans="2:65" s="1" customFormat="1" ht="33" customHeight="1">
      <c r="B1221" s="129"/>
      <c r="C1221" s="130" t="s">
        <v>1281</v>
      </c>
      <c r="D1221" s="130" t="s">
        <v>148</v>
      </c>
      <c r="E1221" s="132" t="s">
        <v>1282</v>
      </c>
      <c r="F1221" s="133" t="s">
        <v>1283</v>
      </c>
      <c r="G1221" s="134" t="s">
        <v>641</v>
      </c>
      <c r="H1221" s="135">
        <v>1</v>
      </c>
      <c r="I1221" s="136"/>
      <c r="J1221" s="137">
        <f>ROUND(I1221*H1221,2)</f>
        <v>0</v>
      </c>
      <c r="K1221" s="133" t="s">
        <v>152</v>
      </c>
      <c r="L1221" s="34"/>
      <c r="M1221" s="138" t="s">
        <v>3</v>
      </c>
      <c r="N1221" s="139" t="s">
        <v>47</v>
      </c>
      <c r="P1221" s="140">
        <f>O1221*H1221</f>
        <v>0</v>
      </c>
      <c r="Q1221" s="140">
        <v>0.0002032</v>
      </c>
      <c r="R1221" s="140">
        <f>Q1221*H1221</f>
        <v>0.0002032</v>
      </c>
      <c r="S1221" s="140">
        <v>0</v>
      </c>
      <c r="T1221" s="141">
        <f>S1221*H1221</f>
        <v>0</v>
      </c>
      <c r="AR1221" s="142" t="s">
        <v>256</v>
      </c>
      <c r="AT1221" s="142" t="s">
        <v>148</v>
      </c>
      <c r="AU1221" s="142" t="s">
        <v>86</v>
      </c>
      <c r="AY1221" s="18" t="s">
        <v>146</v>
      </c>
      <c r="BE1221" s="143">
        <f>IF(N1221="základní",J1221,0)</f>
        <v>0</v>
      </c>
      <c r="BF1221" s="143">
        <f>IF(N1221="snížená",J1221,0)</f>
        <v>0</v>
      </c>
      <c r="BG1221" s="143">
        <f>IF(N1221="zákl. přenesená",J1221,0)</f>
        <v>0</v>
      </c>
      <c r="BH1221" s="143">
        <f>IF(N1221="sníž. přenesená",J1221,0)</f>
        <v>0</v>
      </c>
      <c r="BI1221" s="143">
        <f>IF(N1221="nulová",J1221,0)</f>
        <v>0</v>
      </c>
      <c r="BJ1221" s="18" t="s">
        <v>84</v>
      </c>
      <c r="BK1221" s="143">
        <f>ROUND(I1221*H1221,2)</f>
        <v>0</v>
      </c>
      <c r="BL1221" s="18" t="s">
        <v>256</v>
      </c>
      <c r="BM1221" s="142" t="s">
        <v>1284</v>
      </c>
    </row>
    <row r="1222" spans="2:47" s="1" customFormat="1" ht="28.8">
      <c r="B1222" s="34"/>
      <c r="D1222" s="144" t="s">
        <v>155</v>
      </c>
      <c r="F1222" s="145" t="s">
        <v>1285</v>
      </c>
      <c r="I1222" s="146"/>
      <c r="L1222" s="34"/>
      <c r="M1222" s="147"/>
      <c r="T1222" s="55"/>
      <c r="AT1222" s="18" t="s">
        <v>155</v>
      </c>
      <c r="AU1222" s="18" t="s">
        <v>86</v>
      </c>
    </row>
    <row r="1223" spans="2:47" s="1" customFormat="1" ht="12">
      <c r="B1223" s="34"/>
      <c r="D1223" s="148" t="s">
        <v>157</v>
      </c>
      <c r="F1223" s="149" t="s">
        <v>1286</v>
      </c>
      <c r="I1223" s="146"/>
      <c r="L1223" s="34"/>
      <c r="M1223" s="147"/>
      <c r="T1223" s="55"/>
      <c r="AT1223" s="18" t="s">
        <v>157</v>
      </c>
      <c r="AU1223" s="18" t="s">
        <v>86</v>
      </c>
    </row>
    <row r="1224" spans="2:65" s="1" customFormat="1" ht="24.15" customHeight="1">
      <c r="B1224" s="129"/>
      <c r="C1224" s="170" t="s">
        <v>1287</v>
      </c>
      <c r="D1224" s="170" t="s">
        <v>257</v>
      </c>
      <c r="E1224" s="172" t="s">
        <v>1288</v>
      </c>
      <c r="F1224" s="173" t="s">
        <v>1289</v>
      </c>
      <c r="G1224" s="174" t="s">
        <v>641</v>
      </c>
      <c r="H1224" s="175">
        <v>1</v>
      </c>
      <c r="I1224" s="176"/>
      <c r="J1224" s="177">
        <f>ROUND(I1224*H1224,2)</f>
        <v>0</v>
      </c>
      <c r="K1224" s="173" t="s">
        <v>152</v>
      </c>
      <c r="L1224" s="178"/>
      <c r="M1224" s="179" t="s">
        <v>3</v>
      </c>
      <c r="N1224" s="180" t="s">
        <v>47</v>
      </c>
      <c r="P1224" s="140">
        <f>O1224*H1224</f>
        <v>0</v>
      </c>
      <c r="Q1224" s="140">
        <v>0.0219</v>
      </c>
      <c r="R1224" s="140">
        <f>Q1224*H1224</f>
        <v>0.0219</v>
      </c>
      <c r="S1224" s="140">
        <v>0</v>
      </c>
      <c r="T1224" s="141">
        <f>S1224*H1224</f>
        <v>0</v>
      </c>
      <c r="AR1224" s="142" t="s">
        <v>379</v>
      </c>
      <c r="AT1224" s="142" t="s">
        <v>257</v>
      </c>
      <c r="AU1224" s="142" t="s">
        <v>86</v>
      </c>
      <c r="AY1224" s="18" t="s">
        <v>146</v>
      </c>
      <c r="BE1224" s="143">
        <f>IF(N1224="základní",J1224,0)</f>
        <v>0</v>
      </c>
      <c r="BF1224" s="143">
        <f>IF(N1224="snížená",J1224,0)</f>
        <v>0</v>
      </c>
      <c r="BG1224" s="143">
        <f>IF(N1224="zákl. přenesená",J1224,0)</f>
        <v>0</v>
      </c>
      <c r="BH1224" s="143">
        <f>IF(N1224="sníž. přenesená",J1224,0)</f>
        <v>0</v>
      </c>
      <c r="BI1224" s="143">
        <f>IF(N1224="nulová",J1224,0)</f>
        <v>0</v>
      </c>
      <c r="BJ1224" s="18" t="s">
        <v>84</v>
      </c>
      <c r="BK1224" s="143">
        <f>ROUND(I1224*H1224,2)</f>
        <v>0</v>
      </c>
      <c r="BL1224" s="18" t="s">
        <v>256</v>
      </c>
      <c r="BM1224" s="142" t="s">
        <v>1290</v>
      </c>
    </row>
    <row r="1225" spans="2:47" s="1" customFormat="1" ht="19.2">
      <c r="B1225" s="34"/>
      <c r="D1225" s="144" t="s">
        <v>155</v>
      </c>
      <c r="F1225" s="145" t="s">
        <v>1289</v>
      </c>
      <c r="I1225" s="146"/>
      <c r="L1225" s="34"/>
      <c r="M1225" s="147"/>
      <c r="T1225" s="55"/>
      <c r="AT1225" s="18" t="s">
        <v>155</v>
      </c>
      <c r="AU1225" s="18" t="s">
        <v>86</v>
      </c>
    </row>
    <row r="1226" spans="2:65" s="1" customFormat="1" ht="24.15" customHeight="1">
      <c r="B1226" s="129"/>
      <c r="C1226" s="130" t="s">
        <v>1291</v>
      </c>
      <c r="D1226" s="130" t="s">
        <v>148</v>
      </c>
      <c r="E1226" s="132" t="s">
        <v>1292</v>
      </c>
      <c r="F1226" s="133" t="s">
        <v>1293</v>
      </c>
      <c r="G1226" s="134" t="s">
        <v>641</v>
      </c>
      <c r="H1226" s="135">
        <v>4</v>
      </c>
      <c r="I1226" s="136"/>
      <c r="J1226" s="137">
        <f>ROUND(I1226*H1226,2)</f>
        <v>0</v>
      </c>
      <c r="K1226" s="133" t="s">
        <v>152</v>
      </c>
      <c r="L1226" s="34"/>
      <c r="M1226" s="138" t="s">
        <v>3</v>
      </c>
      <c r="N1226" s="139" t="s">
        <v>47</v>
      </c>
      <c r="P1226" s="140">
        <f>O1226*H1226</f>
        <v>0</v>
      </c>
      <c r="Q1226" s="140">
        <v>7E-06</v>
      </c>
      <c r="R1226" s="140">
        <f>Q1226*H1226</f>
        <v>2.8E-05</v>
      </c>
      <c r="S1226" s="140">
        <v>0</v>
      </c>
      <c r="T1226" s="141">
        <f>S1226*H1226</f>
        <v>0</v>
      </c>
      <c r="AR1226" s="142" t="s">
        <v>256</v>
      </c>
      <c r="AT1226" s="142" t="s">
        <v>148</v>
      </c>
      <c r="AU1226" s="142" t="s">
        <v>86</v>
      </c>
      <c r="AY1226" s="18" t="s">
        <v>146</v>
      </c>
      <c r="BE1226" s="143">
        <f>IF(N1226="základní",J1226,0)</f>
        <v>0</v>
      </c>
      <c r="BF1226" s="143">
        <f>IF(N1226="snížená",J1226,0)</f>
        <v>0</v>
      </c>
      <c r="BG1226" s="143">
        <f>IF(N1226="zákl. přenesená",J1226,0)</f>
        <v>0</v>
      </c>
      <c r="BH1226" s="143">
        <f>IF(N1226="sníž. přenesená",J1226,0)</f>
        <v>0</v>
      </c>
      <c r="BI1226" s="143">
        <f>IF(N1226="nulová",J1226,0)</f>
        <v>0</v>
      </c>
      <c r="BJ1226" s="18" t="s">
        <v>84</v>
      </c>
      <c r="BK1226" s="143">
        <f>ROUND(I1226*H1226,2)</f>
        <v>0</v>
      </c>
      <c r="BL1226" s="18" t="s">
        <v>256</v>
      </c>
      <c r="BM1226" s="142" t="s">
        <v>1294</v>
      </c>
    </row>
    <row r="1227" spans="2:47" s="1" customFormat="1" ht="28.8">
      <c r="B1227" s="34"/>
      <c r="D1227" s="144" t="s">
        <v>155</v>
      </c>
      <c r="F1227" s="145" t="s">
        <v>1295</v>
      </c>
      <c r="I1227" s="146"/>
      <c r="L1227" s="34"/>
      <c r="M1227" s="147"/>
      <c r="T1227" s="55"/>
      <c r="AT1227" s="18" t="s">
        <v>155</v>
      </c>
      <c r="AU1227" s="18" t="s">
        <v>86</v>
      </c>
    </row>
    <row r="1228" spans="2:47" s="1" customFormat="1" ht="12">
      <c r="B1228" s="34"/>
      <c r="D1228" s="148" t="s">
        <v>157</v>
      </c>
      <c r="F1228" s="149" t="s">
        <v>1296</v>
      </c>
      <c r="I1228" s="146"/>
      <c r="L1228" s="34"/>
      <c r="M1228" s="147"/>
      <c r="T1228" s="55"/>
      <c r="AT1228" s="18" t="s">
        <v>157</v>
      </c>
      <c r="AU1228" s="18" t="s">
        <v>86</v>
      </c>
    </row>
    <row r="1229" spans="2:65" s="1" customFormat="1" ht="24.15" customHeight="1">
      <c r="B1229" s="129"/>
      <c r="C1229" s="170" t="s">
        <v>1297</v>
      </c>
      <c r="D1229" s="170" t="s">
        <v>257</v>
      </c>
      <c r="E1229" s="172" t="s">
        <v>1298</v>
      </c>
      <c r="F1229" s="173" t="s">
        <v>1299</v>
      </c>
      <c r="G1229" s="174" t="s">
        <v>641</v>
      </c>
      <c r="H1229" s="175">
        <v>4</v>
      </c>
      <c r="I1229" s="176"/>
      <c r="J1229" s="177">
        <f>ROUND(I1229*H1229,2)</f>
        <v>0</v>
      </c>
      <c r="K1229" s="173" t="s">
        <v>152</v>
      </c>
      <c r="L1229" s="178"/>
      <c r="M1229" s="179" t="s">
        <v>3</v>
      </c>
      <c r="N1229" s="180" t="s">
        <v>47</v>
      </c>
      <c r="P1229" s="140">
        <f>O1229*H1229</f>
        <v>0</v>
      </c>
      <c r="Q1229" s="140">
        <v>0.0025</v>
      </c>
      <c r="R1229" s="140">
        <f>Q1229*H1229</f>
        <v>0.01</v>
      </c>
      <c r="S1229" s="140">
        <v>0</v>
      </c>
      <c r="T1229" s="141">
        <f>S1229*H1229</f>
        <v>0</v>
      </c>
      <c r="AR1229" s="142" t="s">
        <v>379</v>
      </c>
      <c r="AT1229" s="142" t="s">
        <v>257</v>
      </c>
      <c r="AU1229" s="142" t="s">
        <v>86</v>
      </c>
      <c r="AY1229" s="18" t="s">
        <v>146</v>
      </c>
      <c r="BE1229" s="143">
        <f>IF(N1229="základní",J1229,0)</f>
        <v>0</v>
      </c>
      <c r="BF1229" s="143">
        <f>IF(N1229="snížená",J1229,0)</f>
        <v>0</v>
      </c>
      <c r="BG1229" s="143">
        <f>IF(N1229="zákl. přenesená",J1229,0)</f>
        <v>0</v>
      </c>
      <c r="BH1229" s="143">
        <f>IF(N1229="sníž. přenesená",J1229,0)</f>
        <v>0</v>
      </c>
      <c r="BI1229" s="143">
        <f>IF(N1229="nulová",J1229,0)</f>
        <v>0</v>
      </c>
      <c r="BJ1229" s="18" t="s">
        <v>84</v>
      </c>
      <c r="BK1229" s="143">
        <f>ROUND(I1229*H1229,2)</f>
        <v>0</v>
      </c>
      <c r="BL1229" s="18" t="s">
        <v>256</v>
      </c>
      <c r="BM1229" s="142" t="s">
        <v>1300</v>
      </c>
    </row>
    <row r="1230" spans="2:47" s="1" customFormat="1" ht="19.2">
      <c r="B1230" s="34"/>
      <c r="D1230" s="144" t="s">
        <v>155</v>
      </c>
      <c r="F1230" s="145" t="s">
        <v>1299</v>
      </c>
      <c r="I1230" s="146"/>
      <c r="L1230" s="34"/>
      <c r="M1230" s="147"/>
      <c r="T1230" s="55"/>
      <c r="AT1230" s="18" t="s">
        <v>155</v>
      </c>
      <c r="AU1230" s="18" t="s">
        <v>86</v>
      </c>
    </row>
    <row r="1231" spans="2:65" s="1" customFormat="1" ht="16.5" customHeight="1">
      <c r="B1231" s="129"/>
      <c r="C1231" s="130" t="s">
        <v>1301</v>
      </c>
      <c r="D1231" s="130" t="s">
        <v>148</v>
      </c>
      <c r="E1231" s="132" t="s">
        <v>1302</v>
      </c>
      <c r="F1231" s="133" t="s">
        <v>1303</v>
      </c>
      <c r="G1231" s="134" t="s">
        <v>641</v>
      </c>
      <c r="H1231" s="135">
        <v>11</v>
      </c>
      <c r="I1231" s="136"/>
      <c r="J1231" s="137">
        <f>ROUND(I1231*H1231,2)</f>
        <v>0</v>
      </c>
      <c r="K1231" s="133" t="s">
        <v>152</v>
      </c>
      <c r="L1231" s="34"/>
      <c r="M1231" s="138" t="s">
        <v>3</v>
      </c>
      <c r="N1231" s="139" t="s">
        <v>47</v>
      </c>
      <c r="P1231" s="140">
        <f>O1231*H1231</f>
        <v>0</v>
      </c>
      <c r="Q1231" s="140">
        <v>9E-06</v>
      </c>
      <c r="R1231" s="140">
        <f>Q1231*H1231</f>
        <v>9.900000000000001E-05</v>
      </c>
      <c r="S1231" s="140">
        <v>0</v>
      </c>
      <c r="T1231" s="141">
        <f>S1231*H1231</f>
        <v>0</v>
      </c>
      <c r="AR1231" s="142" t="s">
        <v>256</v>
      </c>
      <c r="AT1231" s="142" t="s">
        <v>148</v>
      </c>
      <c r="AU1231" s="142" t="s">
        <v>86</v>
      </c>
      <c r="AY1231" s="18" t="s">
        <v>146</v>
      </c>
      <c r="BE1231" s="143">
        <f>IF(N1231="základní",J1231,0)</f>
        <v>0</v>
      </c>
      <c r="BF1231" s="143">
        <f>IF(N1231="snížená",J1231,0)</f>
        <v>0</v>
      </c>
      <c r="BG1231" s="143">
        <f>IF(N1231="zákl. přenesená",J1231,0)</f>
        <v>0</v>
      </c>
      <c r="BH1231" s="143">
        <f>IF(N1231="sníž. přenesená",J1231,0)</f>
        <v>0</v>
      </c>
      <c r="BI1231" s="143">
        <f>IF(N1231="nulová",J1231,0)</f>
        <v>0</v>
      </c>
      <c r="BJ1231" s="18" t="s">
        <v>84</v>
      </c>
      <c r="BK1231" s="143">
        <f>ROUND(I1231*H1231,2)</f>
        <v>0</v>
      </c>
      <c r="BL1231" s="18" t="s">
        <v>256</v>
      </c>
      <c r="BM1231" s="142" t="s">
        <v>1304</v>
      </c>
    </row>
    <row r="1232" spans="2:47" s="1" customFormat="1" ht="19.2">
      <c r="B1232" s="34"/>
      <c r="D1232" s="144" t="s">
        <v>155</v>
      </c>
      <c r="F1232" s="145" t="s">
        <v>1305</v>
      </c>
      <c r="I1232" s="146"/>
      <c r="L1232" s="34"/>
      <c r="M1232" s="147"/>
      <c r="T1232" s="55"/>
      <c r="AT1232" s="18" t="s">
        <v>155</v>
      </c>
      <c r="AU1232" s="18" t="s">
        <v>86</v>
      </c>
    </row>
    <row r="1233" spans="2:47" s="1" customFormat="1" ht="12">
      <c r="B1233" s="34"/>
      <c r="D1233" s="148" t="s">
        <v>157</v>
      </c>
      <c r="F1233" s="149" t="s">
        <v>1306</v>
      </c>
      <c r="I1233" s="146"/>
      <c r="L1233" s="34"/>
      <c r="M1233" s="147"/>
      <c r="T1233" s="55"/>
      <c r="AT1233" s="18" t="s">
        <v>157</v>
      </c>
      <c r="AU1233" s="18" t="s">
        <v>86</v>
      </c>
    </row>
    <row r="1234" spans="2:65" s="1" customFormat="1" ht="24.15" customHeight="1">
      <c r="B1234" s="129"/>
      <c r="C1234" s="170" t="s">
        <v>1307</v>
      </c>
      <c r="D1234" s="170" t="s">
        <v>257</v>
      </c>
      <c r="E1234" s="172" t="s">
        <v>1308</v>
      </c>
      <c r="F1234" s="173" t="s">
        <v>1309</v>
      </c>
      <c r="G1234" s="174" t="s">
        <v>641</v>
      </c>
      <c r="H1234" s="175">
        <v>11</v>
      </c>
      <c r="I1234" s="176"/>
      <c r="J1234" s="177">
        <f>ROUND(I1234*H1234,2)</f>
        <v>0</v>
      </c>
      <c r="K1234" s="173" t="s">
        <v>152</v>
      </c>
      <c r="L1234" s="178"/>
      <c r="M1234" s="179" t="s">
        <v>3</v>
      </c>
      <c r="N1234" s="180" t="s">
        <v>47</v>
      </c>
      <c r="P1234" s="140">
        <f>O1234*H1234</f>
        <v>0</v>
      </c>
      <c r="Q1234" s="140">
        <v>0.0117</v>
      </c>
      <c r="R1234" s="140">
        <f>Q1234*H1234</f>
        <v>0.1287</v>
      </c>
      <c r="S1234" s="140">
        <v>0</v>
      </c>
      <c r="T1234" s="141">
        <f>S1234*H1234</f>
        <v>0</v>
      </c>
      <c r="AR1234" s="142" t="s">
        <v>379</v>
      </c>
      <c r="AT1234" s="142" t="s">
        <v>257</v>
      </c>
      <c r="AU1234" s="142" t="s">
        <v>86</v>
      </c>
      <c r="AY1234" s="18" t="s">
        <v>146</v>
      </c>
      <c r="BE1234" s="143">
        <f>IF(N1234="základní",J1234,0)</f>
        <v>0</v>
      </c>
      <c r="BF1234" s="143">
        <f>IF(N1234="snížená",J1234,0)</f>
        <v>0</v>
      </c>
      <c r="BG1234" s="143">
        <f>IF(N1234="zákl. přenesená",J1234,0)</f>
        <v>0</v>
      </c>
      <c r="BH1234" s="143">
        <f>IF(N1234="sníž. přenesená",J1234,0)</f>
        <v>0</v>
      </c>
      <c r="BI1234" s="143">
        <f>IF(N1234="nulová",J1234,0)</f>
        <v>0</v>
      </c>
      <c r="BJ1234" s="18" t="s">
        <v>84</v>
      </c>
      <c r="BK1234" s="143">
        <f>ROUND(I1234*H1234,2)</f>
        <v>0</v>
      </c>
      <c r="BL1234" s="18" t="s">
        <v>256</v>
      </c>
      <c r="BM1234" s="142" t="s">
        <v>1310</v>
      </c>
    </row>
    <row r="1235" spans="2:47" s="1" customFormat="1" ht="19.2">
      <c r="B1235" s="34"/>
      <c r="D1235" s="144" t="s">
        <v>155</v>
      </c>
      <c r="F1235" s="145" t="s">
        <v>1309</v>
      </c>
      <c r="I1235" s="146"/>
      <c r="L1235" s="34"/>
      <c r="M1235" s="147"/>
      <c r="T1235" s="55"/>
      <c r="AT1235" s="18" t="s">
        <v>155</v>
      </c>
      <c r="AU1235" s="18" t="s">
        <v>86</v>
      </c>
    </row>
    <row r="1236" spans="2:65" s="1" customFormat="1" ht="21.75" customHeight="1">
      <c r="B1236" s="129"/>
      <c r="C1236" s="130" t="s">
        <v>1311</v>
      </c>
      <c r="D1236" s="130" t="s">
        <v>148</v>
      </c>
      <c r="E1236" s="132" t="s">
        <v>1312</v>
      </c>
      <c r="F1236" s="133" t="s">
        <v>1313</v>
      </c>
      <c r="G1236" s="134" t="s">
        <v>641</v>
      </c>
      <c r="H1236" s="135">
        <v>16</v>
      </c>
      <c r="I1236" s="136"/>
      <c r="J1236" s="137">
        <f>ROUND(I1236*H1236,2)</f>
        <v>0</v>
      </c>
      <c r="K1236" s="133" t="s">
        <v>152</v>
      </c>
      <c r="L1236" s="34"/>
      <c r="M1236" s="138" t="s">
        <v>3</v>
      </c>
      <c r="N1236" s="139" t="s">
        <v>47</v>
      </c>
      <c r="P1236" s="140">
        <f>O1236*H1236</f>
        <v>0</v>
      </c>
      <c r="Q1236" s="140">
        <v>0.00022</v>
      </c>
      <c r="R1236" s="140">
        <f>Q1236*H1236</f>
        <v>0.00352</v>
      </c>
      <c r="S1236" s="140">
        <v>0</v>
      </c>
      <c r="T1236" s="141">
        <f>S1236*H1236</f>
        <v>0</v>
      </c>
      <c r="AR1236" s="142" t="s">
        <v>153</v>
      </c>
      <c r="AT1236" s="142" t="s">
        <v>148</v>
      </c>
      <c r="AU1236" s="142" t="s">
        <v>86</v>
      </c>
      <c r="AY1236" s="18" t="s">
        <v>146</v>
      </c>
      <c r="BE1236" s="143">
        <f>IF(N1236="základní",J1236,0)</f>
        <v>0</v>
      </c>
      <c r="BF1236" s="143">
        <f>IF(N1236="snížená",J1236,0)</f>
        <v>0</v>
      </c>
      <c r="BG1236" s="143">
        <f>IF(N1236="zákl. přenesená",J1236,0)</f>
        <v>0</v>
      </c>
      <c r="BH1236" s="143">
        <f>IF(N1236="sníž. přenesená",J1236,0)</f>
        <v>0</v>
      </c>
      <c r="BI1236" s="143">
        <f>IF(N1236="nulová",J1236,0)</f>
        <v>0</v>
      </c>
      <c r="BJ1236" s="18" t="s">
        <v>84</v>
      </c>
      <c r="BK1236" s="143">
        <f>ROUND(I1236*H1236,2)</f>
        <v>0</v>
      </c>
      <c r="BL1236" s="18" t="s">
        <v>153</v>
      </c>
      <c r="BM1236" s="142" t="s">
        <v>1314</v>
      </c>
    </row>
    <row r="1237" spans="2:47" s="1" customFormat="1" ht="19.2">
      <c r="B1237" s="34"/>
      <c r="D1237" s="144" t="s">
        <v>155</v>
      </c>
      <c r="F1237" s="145" t="s">
        <v>1315</v>
      </c>
      <c r="I1237" s="146"/>
      <c r="L1237" s="34"/>
      <c r="M1237" s="147"/>
      <c r="T1237" s="55"/>
      <c r="AT1237" s="18" t="s">
        <v>155</v>
      </c>
      <c r="AU1237" s="18" t="s">
        <v>86</v>
      </c>
    </row>
    <row r="1238" spans="2:47" s="1" customFormat="1" ht="12">
      <c r="B1238" s="34"/>
      <c r="D1238" s="148" t="s">
        <v>157</v>
      </c>
      <c r="F1238" s="149" t="s">
        <v>1316</v>
      </c>
      <c r="I1238" s="146"/>
      <c r="L1238" s="34"/>
      <c r="M1238" s="147"/>
      <c r="T1238" s="55"/>
      <c r="AT1238" s="18" t="s">
        <v>157</v>
      </c>
      <c r="AU1238" s="18" t="s">
        <v>86</v>
      </c>
    </row>
    <row r="1239" spans="2:65" s="1" customFormat="1" ht="33" customHeight="1">
      <c r="B1239" s="129"/>
      <c r="C1239" s="170" t="s">
        <v>1317</v>
      </c>
      <c r="D1239" s="170" t="s">
        <v>257</v>
      </c>
      <c r="E1239" s="172" t="s">
        <v>1318</v>
      </c>
      <c r="F1239" s="173" t="s">
        <v>1319</v>
      </c>
      <c r="G1239" s="174" t="s">
        <v>641</v>
      </c>
      <c r="H1239" s="175">
        <v>4</v>
      </c>
      <c r="I1239" s="176"/>
      <c r="J1239" s="177">
        <f>ROUND(I1239*H1239,2)</f>
        <v>0</v>
      </c>
      <c r="K1239" s="173" t="s">
        <v>152</v>
      </c>
      <c r="L1239" s="178"/>
      <c r="M1239" s="179" t="s">
        <v>3</v>
      </c>
      <c r="N1239" s="180" t="s">
        <v>47</v>
      </c>
      <c r="P1239" s="140">
        <f>O1239*H1239</f>
        <v>0</v>
      </c>
      <c r="Q1239" s="140">
        <v>0.01225</v>
      </c>
      <c r="R1239" s="140">
        <f>Q1239*H1239</f>
        <v>0.049</v>
      </c>
      <c r="S1239" s="140">
        <v>0</v>
      </c>
      <c r="T1239" s="141">
        <f>S1239*H1239</f>
        <v>0</v>
      </c>
      <c r="AR1239" s="142" t="s">
        <v>203</v>
      </c>
      <c r="AT1239" s="142" t="s">
        <v>257</v>
      </c>
      <c r="AU1239" s="142" t="s">
        <v>86</v>
      </c>
      <c r="AY1239" s="18" t="s">
        <v>146</v>
      </c>
      <c r="BE1239" s="143">
        <f>IF(N1239="základní",J1239,0)</f>
        <v>0</v>
      </c>
      <c r="BF1239" s="143">
        <f>IF(N1239="snížená",J1239,0)</f>
        <v>0</v>
      </c>
      <c r="BG1239" s="143">
        <f>IF(N1239="zákl. přenesená",J1239,0)</f>
        <v>0</v>
      </c>
      <c r="BH1239" s="143">
        <f>IF(N1239="sníž. přenesená",J1239,0)</f>
        <v>0</v>
      </c>
      <c r="BI1239" s="143">
        <f>IF(N1239="nulová",J1239,0)</f>
        <v>0</v>
      </c>
      <c r="BJ1239" s="18" t="s">
        <v>84</v>
      </c>
      <c r="BK1239" s="143">
        <f>ROUND(I1239*H1239,2)</f>
        <v>0</v>
      </c>
      <c r="BL1239" s="18" t="s">
        <v>153</v>
      </c>
      <c r="BM1239" s="142" t="s">
        <v>1320</v>
      </c>
    </row>
    <row r="1240" spans="2:47" s="1" customFormat="1" ht="19.2">
      <c r="B1240" s="34"/>
      <c r="D1240" s="144" t="s">
        <v>155</v>
      </c>
      <c r="F1240" s="145" t="s">
        <v>1319</v>
      </c>
      <c r="I1240" s="146"/>
      <c r="L1240" s="34"/>
      <c r="M1240" s="147"/>
      <c r="T1240" s="55"/>
      <c r="AT1240" s="18" t="s">
        <v>155</v>
      </c>
      <c r="AU1240" s="18" t="s">
        <v>86</v>
      </c>
    </row>
    <row r="1241" spans="2:65" s="1" customFormat="1" ht="33" customHeight="1">
      <c r="B1241" s="129"/>
      <c r="C1241" s="170" t="s">
        <v>1321</v>
      </c>
      <c r="D1241" s="170" t="s">
        <v>257</v>
      </c>
      <c r="E1241" s="172" t="s">
        <v>1322</v>
      </c>
      <c r="F1241" s="173" t="s">
        <v>1323</v>
      </c>
      <c r="G1241" s="174" t="s">
        <v>641</v>
      </c>
      <c r="H1241" s="175">
        <v>1</v>
      </c>
      <c r="I1241" s="176"/>
      <c r="J1241" s="177">
        <f>ROUND(I1241*H1241,2)</f>
        <v>0</v>
      </c>
      <c r="K1241" s="173" t="s">
        <v>1324</v>
      </c>
      <c r="L1241" s="178"/>
      <c r="M1241" s="179" t="s">
        <v>3</v>
      </c>
      <c r="N1241" s="180" t="s">
        <v>47</v>
      </c>
      <c r="P1241" s="140">
        <f>O1241*H1241</f>
        <v>0</v>
      </c>
      <c r="Q1241" s="140">
        <v>0.01225</v>
      </c>
      <c r="R1241" s="140">
        <f>Q1241*H1241</f>
        <v>0.01225</v>
      </c>
      <c r="S1241" s="140">
        <v>0</v>
      </c>
      <c r="T1241" s="141">
        <f>S1241*H1241</f>
        <v>0</v>
      </c>
      <c r="AR1241" s="142" t="s">
        <v>203</v>
      </c>
      <c r="AT1241" s="142" t="s">
        <v>257</v>
      </c>
      <c r="AU1241" s="142" t="s">
        <v>86</v>
      </c>
      <c r="AY1241" s="18" t="s">
        <v>146</v>
      </c>
      <c r="BE1241" s="143">
        <f>IF(N1241="základní",J1241,0)</f>
        <v>0</v>
      </c>
      <c r="BF1241" s="143">
        <f>IF(N1241="snížená",J1241,0)</f>
        <v>0</v>
      </c>
      <c r="BG1241" s="143">
        <f>IF(N1241="zákl. přenesená",J1241,0)</f>
        <v>0</v>
      </c>
      <c r="BH1241" s="143">
        <f>IF(N1241="sníž. přenesená",J1241,0)</f>
        <v>0</v>
      </c>
      <c r="BI1241" s="143">
        <f>IF(N1241="nulová",J1241,0)</f>
        <v>0</v>
      </c>
      <c r="BJ1241" s="18" t="s">
        <v>84</v>
      </c>
      <c r="BK1241" s="143">
        <f>ROUND(I1241*H1241,2)</f>
        <v>0</v>
      </c>
      <c r="BL1241" s="18" t="s">
        <v>153</v>
      </c>
      <c r="BM1241" s="142" t="s">
        <v>1325</v>
      </c>
    </row>
    <row r="1242" spans="2:47" s="1" customFormat="1" ht="19.2">
      <c r="B1242" s="34"/>
      <c r="D1242" s="144" t="s">
        <v>155</v>
      </c>
      <c r="F1242" s="145" t="s">
        <v>1323</v>
      </c>
      <c r="I1242" s="146"/>
      <c r="L1242" s="34"/>
      <c r="M1242" s="147"/>
      <c r="T1242" s="55"/>
      <c r="AT1242" s="18" t="s">
        <v>155</v>
      </c>
      <c r="AU1242" s="18" t="s">
        <v>86</v>
      </c>
    </row>
    <row r="1243" spans="2:65" s="1" customFormat="1" ht="33" customHeight="1">
      <c r="B1243" s="129"/>
      <c r="C1243" s="170" t="s">
        <v>1326</v>
      </c>
      <c r="D1243" s="170" t="s">
        <v>257</v>
      </c>
      <c r="E1243" s="172" t="s">
        <v>1327</v>
      </c>
      <c r="F1243" s="173" t="s">
        <v>1328</v>
      </c>
      <c r="G1243" s="174" t="s">
        <v>641</v>
      </c>
      <c r="H1243" s="175">
        <v>3</v>
      </c>
      <c r="I1243" s="176"/>
      <c r="J1243" s="177">
        <f>ROUND(I1243*H1243,2)</f>
        <v>0</v>
      </c>
      <c r="K1243" s="173" t="s">
        <v>152</v>
      </c>
      <c r="L1243" s="178"/>
      <c r="M1243" s="179" t="s">
        <v>3</v>
      </c>
      <c r="N1243" s="180" t="s">
        <v>47</v>
      </c>
      <c r="P1243" s="140">
        <f>O1243*H1243</f>
        <v>0</v>
      </c>
      <c r="Q1243" s="140">
        <v>0.01249</v>
      </c>
      <c r="R1243" s="140">
        <f>Q1243*H1243</f>
        <v>0.037469999999999996</v>
      </c>
      <c r="S1243" s="140">
        <v>0</v>
      </c>
      <c r="T1243" s="141">
        <f>S1243*H1243</f>
        <v>0</v>
      </c>
      <c r="AR1243" s="142" t="s">
        <v>203</v>
      </c>
      <c r="AT1243" s="142" t="s">
        <v>257</v>
      </c>
      <c r="AU1243" s="142" t="s">
        <v>86</v>
      </c>
      <c r="AY1243" s="18" t="s">
        <v>146</v>
      </c>
      <c r="BE1243" s="143">
        <f>IF(N1243="základní",J1243,0)</f>
        <v>0</v>
      </c>
      <c r="BF1243" s="143">
        <f>IF(N1243="snížená",J1243,0)</f>
        <v>0</v>
      </c>
      <c r="BG1243" s="143">
        <f>IF(N1243="zákl. přenesená",J1243,0)</f>
        <v>0</v>
      </c>
      <c r="BH1243" s="143">
        <f>IF(N1243="sníž. přenesená",J1243,0)</f>
        <v>0</v>
      </c>
      <c r="BI1243" s="143">
        <f>IF(N1243="nulová",J1243,0)</f>
        <v>0</v>
      </c>
      <c r="BJ1243" s="18" t="s">
        <v>84</v>
      </c>
      <c r="BK1243" s="143">
        <f>ROUND(I1243*H1243,2)</f>
        <v>0</v>
      </c>
      <c r="BL1243" s="18" t="s">
        <v>153</v>
      </c>
      <c r="BM1243" s="142" t="s">
        <v>1329</v>
      </c>
    </row>
    <row r="1244" spans="2:47" s="1" customFormat="1" ht="19.2">
      <c r="B1244" s="34"/>
      <c r="D1244" s="144" t="s">
        <v>155</v>
      </c>
      <c r="F1244" s="145" t="s">
        <v>1328</v>
      </c>
      <c r="I1244" s="146"/>
      <c r="L1244" s="34"/>
      <c r="M1244" s="147"/>
      <c r="T1244" s="55"/>
      <c r="AT1244" s="18" t="s">
        <v>155</v>
      </c>
      <c r="AU1244" s="18" t="s">
        <v>86</v>
      </c>
    </row>
    <row r="1245" spans="2:65" s="1" customFormat="1" ht="33" customHeight="1">
      <c r="B1245" s="129"/>
      <c r="C1245" s="170" t="s">
        <v>1330</v>
      </c>
      <c r="D1245" s="170" t="s">
        <v>257</v>
      </c>
      <c r="E1245" s="172" t="s">
        <v>1331</v>
      </c>
      <c r="F1245" s="173" t="s">
        <v>1332</v>
      </c>
      <c r="G1245" s="174" t="s">
        <v>641</v>
      </c>
      <c r="H1245" s="175">
        <v>8</v>
      </c>
      <c r="I1245" s="176"/>
      <c r="J1245" s="177">
        <f>ROUND(I1245*H1245,2)</f>
        <v>0</v>
      </c>
      <c r="K1245" s="173" t="s">
        <v>152</v>
      </c>
      <c r="L1245" s="178"/>
      <c r="M1245" s="179" t="s">
        <v>3</v>
      </c>
      <c r="N1245" s="180" t="s">
        <v>47</v>
      </c>
      <c r="P1245" s="140">
        <f>O1245*H1245</f>
        <v>0</v>
      </c>
      <c r="Q1245" s="140">
        <v>0.01272</v>
      </c>
      <c r="R1245" s="140">
        <f>Q1245*H1245</f>
        <v>0.10176</v>
      </c>
      <c r="S1245" s="140">
        <v>0</v>
      </c>
      <c r="T1245" s="141">
        <f>S1245*H1245</f>
        <v>0</v>
      </c>
      <c r="AR1245" s="142" t="s">
        <v>203</v>
      </c>
      <c r="AT1245" s="142" t="s">
        <v>257</v>
      </c>
      <c r="AU1245" s="142" t="s">
        <v>86</v>
      </c>
      <c r="AY1245" s="18" t="s">
        <v>146</v>
      </c>
      <c r="BE1245" s="143">
        <f>IF(N1245="základní",J1245,0)</f>
        <v>0</v>
      </c>
      <c r="BF1245" s="143">
        <f>IF(N1245="snížená",J1245,0)</f>
        <v>0</v>
      </c>
      <c r="BG1245" s="143">
        <f>IF(N1245="zákl. přenesená",J1245,0)</f>
        <v>0</v>
      </c>
      <c r="BH1245" s="143">
        <f>IF(N1245="sníž. přenesená",J1245,0)</f>
        <v>0</v>
      </c>
      <c r="BI1245" s="143">
        <f>IF(N1245="nulová",J1245,0)</f>
        <v>0</v>
      </c>
      <c r="BJ1245" s="18" t="s">
        <v>84</v>
      </c>
      <c r="BK1245" s="143">
        <f>ROUND(I1245*H1245,2)</f>
        <v>0</v>
      </c>
      <c r="BL1245" s="18" t="s">
        <v>153</v>
      </c>
      <c r="BM1245" s="142" t="s">
        <v>1333</v>
      </c>
    </row>
    <row r="1246" spans="2:47" s="1" customFormat="1" ht="19.2">
      <c r="B1246" s="34"/>
      <c r="D1246" s="144" t="s">
        <v>155</v>
      </c>
      <c r="F1246" s="145" t="s">
        <v>1332</v>
      </c>
      <c r="I1246" s="146"/>
      <c r="L1246" s="34"/>
      <c r="M1246" s="147"/>
      <c r="T1246" s="55"/>
      <c r="AT1246" s="18" t="s">
        <v>155</v>
      </c>
      <c r="AU1246" s="18" t="s">
        <v>86</v>
      </c>
    </row>
    <row r="1247" spans="2:65" s="1" customFormat="1" ht="37.95" customHeight="1">
      <c r="B1247" s="129"/>
      <c r="C1247" s="130" t="s">
        <v>1334</v>
      </c>
      <c r="D1247" s="130" t="s">
        <v>148</v>
      </c>
      <c r="E1247" s="132" t="s">
        <v>1335</v>
      </c>
      <c r="F1247" s="133" t="s">
        <v>1336</v>
      </c>
      <c r="G1247" s="134" t="s">
        <v>641</v>
      </c>
      <c r="H1247" s="135">
        <v>6</v>
      </c>
      <c r="I1247" s="136"/>
      <c r="J1247" s="137">
        <f>ROUND(I1247*H1247,2)</f>
        <v>0</v>
      </c>
      <c r="K1247" s="133" t="s">
        <v>152</v>
      </c>
      <c r="L1247" s="34"/>
      <c r="M1247" s="138" t="s">
        <v>3</v>
      </c>
      <c r="N1247" s="139" t="s">
        <v>47</v>
      </c>
      <c r="P1247" s="140">
        <f>O1247*H1247</f>
        <v>0</v>
      </c>
      <c r="Q1247" s="140">
        <v>0.0020352</v>
      </c>
      <c r="R1247" s="140">
        <f>Q1247*H1247</f>
        <v>0.0122112</v>
      </c>
      <c r="S1247" s="140">
        <v>0.027</v>
      </c>
      <c r="T1247" s="141">
        <f>S1247*H1247</f>
        <v>0.162</v>
      </c>
      <c r="AR1247" s="142" t="s">
        <v>256</v>
      </c>
      <c r="AT1247" s="142" t="s">
        <v>148</v>
      </c>
      <c r="AU1247" s="142" t="s">
        <v>86</v>
      </c>
      <c r="AY1247" s="18" t="s">
        <v>146</v>
      </c>
      <c r="BE1247" s="143">
        <f>IF(N1247="základní",J1247,0)</f>
        <v>0</v>
      </c>
      <c r="BF1247" s="143">
        <f>IF(N1247="snížená",J1247,0)</f>
        <v>0</v>
      </c>
      <c r="BG1247" s="143">
        <f>IF(N1247="zákl. přenesená",J1247,0)</f>
        <v>0</v>
      </c>
      <c r="BH1247" s="143">
        <f>IF(N1247="sníž. přenesená",J1247,0)</f>
        <v>0</v>
      </c>
      <c r="BI1247" s="143">
        <f>IF(N1247="nulová",J1247,0)</f>
        <v>0</v>
      </c>
      <c r="BJ1247" s="18" t="s">
        <v>84</v>
      </c>
      <c r="BK1247" s="143">
        <f>ROUND(I1247*H1247,2)</f>
        <v>0</v>
      </c>
      <c r="BL1247" s="18" t="s">
        <v>256</v>
      </c>
      <c r="BM1247" s="142" t="s">
        <v>1337</v>
      </c>
    </row>
    <row r="1248" spans="2:47" s="1" customFormat="1" ht="38.4">
      <c r="B1248" s="34"/>
      <c r="D1248" s="144" t="s">
        <v>155</v>
      </c>
      <c r="F1248" s="145" t="s">
        <v>1338</v>
      </c>
      <c r="I1248" s="146"/>
      <c r="L1248" s="34"/>
      <c r="M1248" s="147"/>
      <c r="T1248" s="55"/>
      <c r="AT1248" s="18" t="s">
        <v>155</v>
      </c>
      <c r="AU1248" s="18" t="s">
        <v>86</v>
      </c>
    </row>
    <row r="1249" spans="2:47" s="1" customFormat="1" ht="12">
      <c r="B1249" s="34"/>
      <c r="D1249" s="148" t="s">
        <v>157</v>
      </c>
      <c r="F1249" s="149" t="s">
        <v>1339</v>
      </c>
      <c r="I1249" s="146"/>
      <c r="L1249" s="34"/>
      <c r="M1249" s="147"/>
      <c r="T1249" s="55"/>
      <c r="AT1249" s="18" t="s">
        <v>157</v>
      </c>
      <c r="AU1249" s="18" t="s">
        <v>86</v>
      </c>
    </row>
    <row r="1250" spans="2:65" s="1" customFormat="1" ht="24.15" customHeight="1">
      <c r="B1250" s="129"/>
      <c r="C1250" s="130" t="s">
        <v>1340</v>
      </c>
      <c r="D1250" s="130" t="s">
        <v>148</v>
      </c>
      <c r="E1250" s="132" t="s">
        <v>1341</v>
      </c>
      <c r="F1250" s="133" t="s">
        <v>1342</v>
      </c>
      <c r="G1250" s="134" t="s">
        <v>151</v>
      </c>
      <c r="H1250" s="135">
        <v>6.15</v>
      </c>
      <c r="I1250" s="136"/>
      <c r="J1250" s="137">
        <f>ROUND(I1250*H1250,2)</f>
        <v>0</v>
      </c>
      <c r="K1250" s="133" t="s">
        <v>152</v>
      </c>
      <c r="L1250" s="34"/>
      <c r="M1250" s="138" t="s">
        <v>3</v>
      </c>
      <c r="N1250" s="139" t="s">
        <v>47</v>
      </c>
      <c r="P1250" s="140">
        <f>O1250*H1250</f>
        <v>0</v>
      </c>
      <c r="Q1250" s="140">
        <v>0.0170961</v>
      </c>
      <c r="R1250" s="140">
        <f>Q1250*H1250</f>
        <v>0.105141015</v>
      </c>
      <c r="S1250" s="140">
        <v>0</v>
      </c>
      <c r="T1250" s="141">
        <f>S1250*H1250</f>
        <v>0</v>
      </c>
      <c r="AR1250" s="142" t="s">
        <v>256</v>
      </c>
      <c r="AT1250" s="142" t="s">
        <v>148</v>
      </c>
      <c r="AU1250" s="142" t="s">
        <v>86</v>
      </c>
      <c r="AY1250" s="18" t="s">
        <v>146</v>
      </c>
      <c r="BE1250" s="143">
        <f>IF(N1250="základní",J1250,0)</f>
        <v>0</v>
      </c>
      <c r="BF1250" s="143">
        <f>IF(N1250="snížená",J1250,0)</f>
        <v>0</v>
      </c>
      <c r="BG1250" s="143">
        <f>IF(N1250="zákl. přenesená",J1250,0)</f>
        <v>0</v>
      </c>
      <c r="BH1250" s="143">
        <f>IF(N1250="sníž. přenesená",J1250,0)</f>
        <v>0</v>
      </c>
      <c r="BI1250" s="143">
        <f>IF(N1250="nulová",J1250,0)</f>
        <v>0</v>
      </c>
      <c r="BJ1250" s="18" t="s">
        <v>84</v>
      </c>
      <c r="BK1250" s="143">
        <f>ROUND(I1250*H1250,2)</f>
        <v>0</v>
      </c>
      <c r="BL1250" s="18" t="s">
        <v>256</v>
      </c>
      <c r="BM1250" s="142" t="s">
        <v>1343</v>
      </c>
    </row>
    <row r="1251" spans="2:47" s="1" customFormat="1" ht="19.2">
      <c r="B1251" s="34"/>
      <c r="D1251" s="144" t="s">
        <v>155</v>
      </c>
      <c r="F1251" s="145" t="s">
        <v>1344</v>
      </c>
      <c r="I1251" s="146"/>
      <c r="L1251" s="34"/>
      <c r="M1251" s="147"/>
      <c r="T1251" s="55"/>
      <c r="AT1251" s="18" t="s">
        <v>155</v>
      </c>
      <c r="AU1251" s="18" t="s">
        <v>86</v>
      </c>
    </row>
    <row r="1252" spans="2:47" s="1" customFormat="1" ht="12">
      <c r="B1252" s="34"/>
      <c r="D1252" s="148" t="s">
        <v>157</v>
      </c>
      <c r="F1252" s="149" t="s">
        <v>1345</v>
      </c>
      <c r="I1252" s="146"/>
      <c r="L1252" s="34"/>
      <c r="M1252" s="147"/>
      <c r="T1252" s="55"/>
      <c r="AT1252" s="18" t="s">
        <v>157</v>
      </c>
      <c r="AU1252" s="18" t="s">
        <v>86</v>
      </c>
    </row>
    <row r="1253" spans="2:65" s="1" customFormat="1" ht="33" customHeight="1">
      <c r="B1253" s="129"/>
      <c r="C1253" s="130" t="s">
        <v>1346</v>
      </c>
      <c r="D1253" s="130" t="s">
        <v>148</v>
      </c>
      <c r="E1253" s="132" t="s">
        <v>1347</v>
      </c>
      <c r="F1253" s="133" t="s">
        <v>1348</v>
      </c>
      <c r="G1253" s="134" t="s">
        <v>641</v>
      </c>
      <c r="H1253" s="135">
        <v>2</v>
      </c>
      <c r="I1253" s="136"/>
      <c r="J1253" s="137">
        <f>ROUND(I1253*H1253,2)</f>
        <v>0</v>
      </c>
      <c r="K1253" s="133" t="s">
        <v>152</v>
      </c>
      <c r="L1253" s="34"/>
      <c r="M1253" s="138" t="s">
        <v>3</v>
      </c>
      <c r="N1253" s="139" t="s">
        <v>47</v>
      </c>
      <c r="P1253" s="140">
        <f>O1253*H1253</f>
        <v>0</v>
      </c>
      <c r="Q1253" s="140">
        <v>0.02573753</v>
      </c>
      <c r="R1253" s="140">
        <f>Q1253*H1253</f>
        <v>0.05147506</v>
      </c>
      <c r="S1253" s="140">
        <v>0</v>
      </c>
      <c r="T1253" s="141">
        <f>S1253*H1253</f>
        <v>0</v>
      </c>
      <c r="AR1253" s="142" t="s">
        <v>256</v>
      </c>
      <c r="AT1253" s="142" t="s">
        <v>148</v>
      </c>
      <c r="AU1253" s="142" t="s">
        <v>86</v>
      </c>
      <c r="AY1253" s="18" t="s">
        <v>146</v>
      </c>
      <c r="BE1253" s="143">
        <f>IF(N1253="základní",J1253,0)</f>
        <v>0</v>
      </c>
      <c r="BF1253" s="143">
        <f>IF(N1253="snížená",J1253,0)</f>
        <v>0</v>
      </c>
      <c r="BG1253" s="143">
        <f>IF(N1253="zákl. přenesená",J1253,0)</f>
        <v>0</v>
      </c>
      <c r="BH1253" s="143">
        <f>IF(N1253="sníž. přenesená",J1253,0)</f>
        <v>0</v>
      </c>
      <c r="BI1253" s="143">
        <f>IF(N1253="nulová",J1253,0)</f>
        <v>0</v>
      </c>
      <c r="BJ1253" s="18" t="s">
        <v>84</v>
      </c>
      <c r="BK1253" s="143">
        <f>ROUND(I1253*H1253,2)</f>
        <v>0</v>
      </c>
      <c r="BL1253" s="18" t="s">
        <v>256</v>
      </c>
      <c r="BM1253" s="142" t="s">
        <v>1349</v>
      </c>
    </row>
    <row r="1254" spans="2:47" s="1" customFormat="1" ht="38.4">
      <c r="B1254" s="34"/>
      <c r="D1254" s="144" t="s">
        <v>155</v>
      </c>
      <c r="F1254" s="145" t="s">
        <v>1350</v>
      </c>
      <c r="I1254" s="146"/>
      <c r="L1254" s="34"/>
      <c r="M1254" s="147"/>
      <c r="T1254" s="55"/>
      <c r="AT1254" s="18" t="s">
        <v>155</v>
      </c>
      <c r="AU1254" s="18" t="s">
        <v>86</v>
      </c>
    </row>
    <row r="1255" spans="2:47" s="1" customFormat="1" ht="12">
      <c r="B1255" s="34"/>
      <c r="D1255" s="148" t="s">
        <v>157</v>
      </c>
      <c r="F1255" s="149" t="s">
        <v>1351</v>
      </c>
      <c r="I1255" s="146"/>
      <c r="L1255" s="34"/>
      <c r="M1255" s="147"/>
      <c r="T1255" s="55"/>
      <c r="AT1255" s="18" t="s">
        <v>157</v>
      </c>
      <c r="AU1255" s="18" t="s">
        <v>86</v>
      </c>
    </row>
    <row r="1256" spans="2:65" s="1" customFormat="1" ht="24.15" customHeight="1">
      <c r="B1256" s="129"/>
      <c r="C1256" s="130" t="s">
        <v>1352</v>
      </c>
      <c r="D1256" s="130" t="s">
        <v>148</v>
      </c>
      <c r="E1256" s="132" t="s">
        <v>1353</v>
      </c>
      <c r="F1256" s="133" t="s">
        <v>1354</v>
      </c>
      <c r="G1256" s="134" t="s">
        <v>1004</v>
      </c>
      <c r="H1256" s="188"/>
      <c r="I1256" s="136"/>
      <c r="J1256" s="137">
        <f>ROUND(I1256*H1256,2)</f>
        <v>0</v>
      </c>
      <c r="K1256" s="133" t="s">
        <v>152</v>
      </c>
      <c r="L1256" s="34"/>
      <c r="M1256" s="138" t="s">
        <v>3</v>
      </c>
      <c r="N1256" s="139" t="s">
        <v>47</v>
      </c>
      <c r="P1256" s="140">
        <f>O1256*H1256</f>
        <v>0</v>
      </c>
      <c r="Q1256" s="140">
        <v>0</v>
      </c>
      <c r="R1256" s="140">
        <f>Q1256*H1256</f>
        <v>0</v>
      </c>
      <c r="S1256" s="140">
        <v>0</v>
      </c>
      <c r="T1256" s="141">
        <f>S1256*H1256</f>
        <v>0</v>
      </c>
      <c r="AR1256" s="142" t="s">
        <v>256</v>
      </c>
      <c r="AT1256" s="142" t="s">
        <v>148</v>
      </c>
      <c r="AU1256" s="142" t="s">
        <v>86</v>
      </c>
      <c r="AY1256" s="18" t="s">
        <v>146</v>
      </c>
      <c r="BE1256" s="143">
        <f>IF(N1256="základní",J1256,0)</f>
        <v>0</v>
      </c>
      <c r="BF1256" s="143">
        <f>IF(N1256="snížená",J1256,0)</f>
        <v>0</v>
      </c>
      <c r="BG1256" s="143">
        <f>IF(N1256="zákl. přenesená",J1256,0)</f>
        <v>0</v>
      </c>
      <c r="BH1256" s="143">
        <f>IF(N1256="sníž. přenesená",J1256,0)</f>
        <v>0</v>
      </c>
      <c r="BI1256" s="143">
        <f>IF(N1256="nulová",J1256,0)</f>
        <v>0</v>
      </c>
      <c r="BJ1256" s="18" t="s">
        <v>84</v>
      </c>
      <c r="BK1256" s="143">
        <f>ROUND(I1256*H1256,2)</f>
        <v>0</v>
      </c>
      <c r="BL1256" s="18" t="s">
        <v>256</v>
      </c>
      <c r="BM1256" s="142" t="s">
        <v>1355</v>
      </c>
    </row>
    <row r="1257" spans="2:47" s="1" customFormat="1" ht="28.8">
      <c r="B1257" s="34"/>
      <c r="D1257" s="144" t="s">
        <v>155</v>
      </c>
      <c r="F1257" s="145" t="s">
        <v>1356</v>
      </c>
      <c r="I1257" s="146"/>
      <c r="L1257" s="34"/>
      <c r="M1257" s="147"/>
      <c r="T1257" s="55"/>
      <c r="AT1257" s="18" t="s">
        <v>155</v>
      </c>
      <c r="AU1257" s="18" t="s">
        <v>86</v>
      </c>
    </row>
    <row r="1258" spans="2:47" s="1" customFormat="1" ht="12">
      <c r="B1258" s="34"/>
      <c r="D1258" s="148" t="s">
        <v>157</v>
      </c>
      <c r="F1258" s="149" t="s">
        <v>1357</v>
      </c>
      <c r="I1258" s="146"/>
      <c r="L1258" s="34"/>
      <c r="M1258" s="147"/>
      <c r="T1258" s="55"/>
      <c r="AT1258" s="18" t="s">
        <v>157</v>
      </c>
      <c r="AU1258" s="18" t="s">
        <v>86</v>
      </c>
    </row>
    <row r="1259" spans="2:63" s="11" customFormat="1" ht="22.95" customHeight="1">
      <c r="B1259" s="117"/>
      <c r="D1259" s="118" t="s">
        <v>75</v>
      </c>
      <c r="E1259" s="127" t="s">
        <v>1358</v>
      </c>
      <c r="F1259" s="127" t="s">
        <v>1359</v>
      </c>
      <c r="I1259" s="120"/>
      <c r="J1259" s="128">
        <f>BK1259</f>
        <v>0</v>
      </c>
      <c r="L1259" s="117"/>
      <c r="M1259" s="122"/>
      <c r="P1259" s="123">
        <f>SUM(P1260:P1357)</f>
        <v>0</v>
      </c>
      <c r="R1259" s="123">
        <f>SUM(R1260:R1357)</f>
        <v>2.44291198</v>
      </c>
      <c r="T1259" s="124">
        <f>SUM(T1260:T1357)</f>
        <v>1.8500999999999999</v>
      </c>
      <c r="AR1259" s="118" t="s">
        <v>86</v>
      </c>
      <c r="AT1259" s="125" t="s">
        <v>75</v>
      </c>
      <c r="AU1259" s="125" t="s">
        <v>84</v>
      </c>
      <c r="AY1259" s="118" t="s">
        <v>146</v>
      </c>
      <c r="BK1259" s="126">
        <f>SUM(BK1260:BK1357)</f>
        <v>0</v>
      </c>
    </row>
    <row r="1260" spans="2:65" s="1" customFormat="1" ht="24.15" customHeight="1">
      <c r="B1260" s="129"/>
      <c r="C1260" s="130" t="s">
        <v>1360</v>
      </c>
      <c r="D1260" s="130" t="s">
        <v>148</v>
      </c>
      <c r="E1260" s="132" t="s">
        <v>1361</v>
      </c>
      <c r="F1260" s="133" t="s">
        <v>1362</v>
      </c>
      <c r="G1260" s="134" t="s">
        <v>641</v>
      </c>
      <c r="H1260" s="135">
        <v>17</v>
      </c>
      <c r="I1260" s="136"/>
      <c r="J1260" s="137">
        <f>ROUND(I1260*H1260,2)</f>
        <v>0</v>
      </c>
      <c r="K1260" s="133" t="s">
        <v>152</v>
      </c>
      <c r="L1260" s="34"/>
      <c r="M1260" s="138" t="s">
        <v>3</v>
      </c>
      <c r="N1260" s="139" t="s">
        <v>47</v>
      </c>
      <c r="P1260" s="140">
        <f>O1260*H1260</f>
        <v>0</v>
      </c>
      <c r="Q1260" s="140">
        <v>0</v>
      </c>
      <c r="R1260" s="140">
        <f>Q1260*H1260</f>
        <v>0</v>
      </c>
      <c r="S1260" s="140">
        <v>0</v>
      </c>
      <c r="T1260" s="141">
        <f>S1260*H1260</f>
        <v>0</v>
      </c>
      <c r="AR1260" s="142" t="s">
        <v>256</v>
      </c>
      <c r="AT1260" s="142" t="s">
        <v>148</v>
      </c>
      <c r="AU1260" s="142" t="s">
        <v>86</v>
      </c>
      <c r="AY1260" s="18" t="s">
        <v>146</v>
      </c>
      <c r="BE1260" s="143">
        <f>IF(N1260="základní",J1260,0)</f>
        <v>0</v>
      </c>
      <c r="BF1260" s="143">
        <f>IF(N1260="snížená",J1260,0)</f>
        <v>0</v>
      </c>
      <c r="BG1260" s="143">
        <f>IF(N1260="zákl. přenesená",J1260,0)</f>
        <v>0</v>
      </c>
      <c r="BH1260" s="143">
        <f>IF(N1260="sníž. přenesená",J1260,0)</f>
        <v>0</v>
      </c>
      <c r="BI1260" s="143">
        <f>IF(N1260="nulová",J1260,0)</f>
        <v>0</v>
      </c>
      <c r="BJ1260" s="18" t="s">
        <v>84</v>
      </c>
      <c r="BK1260" s="143">
        <f>ROUND(I1260*H1260,2)</f>
        <v>0</v>
      </c>
      <c r="BL1260" s="18" t="s">
        <v>256</v>
      </c>
      <c r="BM1260" s="142" t="s">
        <v>1363</v>
      </c>
    </row>
    <row r="1261" spans="2:47" s="1" customFormat="1" ht="28.8">
      <c r="B1261" s="34"/>
      <c r="D1261" s="144" t="s">
        <v>155</v>
      </c>
      <c r="F1261" s="145" t="s">
        <v>1364</v>
      </c>
      <c r="I1261" s="146"/>
      <c r="L1261" s="34"/>
      <c r="M1261" s="147"/>
      <c r="T1261" s="55"/>
      <c r="AT1261" s="18" t="s">
        <v>155</v>
      </c>
      <c r="AU1261" s="18" t="s">
        <v>86</v>
      </c>
    </row>
    <row r="1262" spans="2:47" s="1" customFormat="1" ht="12">
      <c r="B1262" s="34"/>
      <c r="D1262" s="148" t="s">
        <v>157</v>
      </c>
      <c r="F1262" s="149" t="s">
        <v>1365</v>
      </c>
      <c r="I1262" s="146"/>
      <c r="L1262" s="34"/>
      <c r="M1262" s="147"/>
      <c r="T1262" s="55"/>
      <c r="AT1262" s="18" t="s">
        <v>157</v>
      </c>
      <c r="AU1262" s="18" t="s">
        <v>86</v>
      </c>
    </row>
    <row r="1263" spans="2:51" s="12" customFormat="1" ht="12">
      <c r="B1263" s="150"/>
      <c r="D1263" s="144" t="s">
        <v>171</v>
      </c>
      <c r="E1263" s="151" t="s">
        <v>3</v>
      </c>
      <c r="F1263" s="152" t="s">
        <v>1366</v>
      </c>
      <c r="H1263" s="153">
        <v>17</v>
      </c>
      <c r="I1263" s="154"/>
      <c r="L1263" s="150"/>
      <c r="M1263" s="155"/>
      <c r="T1263" s="156"/>
      <c r="AT1263" s="151" t="s">
        <v>171</v>
      </c>
      <c r="AU1263" s="151" t="s">
        <v>86</v>
      </c>
      <c r="AV1263" s="12" t="s">
        <v>86</v>
      </c>
      <c r="AW1263" s="12" t="s">
        <v>37</v>
      </c>
      <c r="AX1263" s="12" t="s">
        <v>76</v>
      </c>
      <c r="AY1263" s="151" t="s">
        <v>146</v>
      </c>
    </row>
    <row r="1264" spans="2:51" s="14" customFormat="1" ht="12">
      <c r="B1264" s="163"/>
      <c r="D1264" s="144" t="s">
        <v>171</v>
      </c>
      <c r="E1264" s="164" t="s">
        <v>3</v>
      </c>
      <c r="F1264" s="165" t="s">
        <v>180</v>
      </c>
      <c r="H1264" s="166">
        <v>17</v>
      </c>
      <c r="I1264" s="167"/>
      <c r="L1264" s="163"/>
      <c r="M1264" s="168"/>
      <c r="T1264" s="169"/>
      <c r="AT1264" s="164" t="s">
        <v>171</v>
      </c>
      <c r="AU1264" s="164" t="s">
        <v>86</v>
      </c>
      <c r="AV1264" s="14" t="s">
        <v>153</v>
      </c>
      <c r="AW1264" s="14" t="s">
        <v>37</v>
      </c>
      <c r="AX1264" s="14" t="s">
        <v>84</v>
      </c>
      <c r="AY1264" s="164" t="s">
        <v>146</v>
      </c>
    </row>
    <row r="1265" spans="2:65" s="1" customFormat="1" ht="24.15" customHeight="1">
      <c r="B1265" s="129"/>
      <c r="C1265" s="170" t="s">
        <v>1367</v>
      </c>
      <c r="D1265" s="170" t="s">
        <v>257</v>
      </c>
      <c r="E1265" s="172" t="s">
        <v>1368</v>
      </c>
      <c r="F1265" s="173" t="s">
        <v>1369</v>
      </c>
      <c r="G1265" s="174" t="s">
        <v>641</v>
      </c>
      <c r="H1265" s="175">
        <v>2</v>
      </c>
      <c r="I1265" s="176"/>
      <c r="J1265" s="177">
        <f>ROUND(I1265*H1265,2)</f>
        <v>0</v>
      </c>
      <c r="K1265" s="173" t="s">
        <v>152</v>
      </c>
      <c r="L1265" s="178"/>
      <c r="M1265" s="179" t="s">
        <v>3</v>
      </c>
      <c r="N1265" s="180" t="s">
        <v>47</v>
      </c>
      <c r="P1265" s="140">
        <f>O1265*H1265</f>
        <v>0</v>
      </c>
      <c r="Q1265" s="140">
        <v>0.016</v>
      </c>
      <c r="R1265" s="140">
        <f>Q1265*H1265</f>
        <v>0.032</v>
      </c>
      <c r="S1265" s="140">
        <v>0</v>
      </c>
      <c r="T1265" s="141">
        <f>S1265*H1265</f>
        <v>0</v>
      </c>
      <c r="AR1265" s="142" t="s">
        <v>379</v>
      </c>
      <c r="AT1265" s="142" t="s">
        <v>257</v>
      </c>
      <c r="AU1265" s="142" t="s">
        <v>86</v>
      </c>
      <c r="AY1265" s="18" t="s">
        <v>146</v>
      </c>
      <c r="BE1265" s="143">
        <f>IF(N1265="základní",J1265,0)</f>
        <v>0</v>
      </c>
      <c r="BF1265" s="143">
        <f>IF(N1265="snížená",J1265,0)</f>
        <v>0</v>
      </c>
      <c r="BG1265" s="143">
        <f>IF(N1265="zákl. přenesená",J1265,0)</f>
        <v>0</v>
      </c>
      <c r="BH1265" s="143">
        <f>IF(N1265="sníž. přenesená",J1265,0)</f>
        <v>0</v>
      </c>
      <c r="BI1265" s="143">
        <f>IF(N1265="nulová",J1265,0)</f>
        <v>0</v>
      </c>
      <c r="BJ1265" s="18" t="s">
        <v>84</v>
      </c>
      <c r="BK1265" s="143">
        <f>ROUND(I1265*H1265,2)</f>
        <v>0</v>
      </c>
      <c r="BL1265" s="18" t="s">
        <v>256</v>
      </c>
      <c r="BM1265" s="142" t="s">
        <v>1370</v>
      </c>
    </row>
    <row r="1266" spans="2:47" s="1" customFormat="1" ht="19.2">
      <c r="B1266" s="34"/>
      <c r="D1266" s="144" t="s">
        <v>155</v>
      </c>
      <c r="F1266" s="145" t="s">
        <v>1369</v>
      </c>
      <c r="I1266" s="146"/>
      <c r="L1266" s="34"/>
      <c r="M1266" s="147"/>
      <c r="T1266" s="55"/>
      <c r="AT1266" s="18" t="s">
        <v>155</v>
      </c>
      <c r="AU1266" s="18" t="s">
        <v>86</v>
      </c>
    </row>
    <row r="1267" spans="2:65" s="1" customFormat="1" ht="24.15" customHeight="1">
      <c r="B1267" s="129"/>
      <c r="C1267" s="170" t="s">
        <v>1371</v>
      </c>
      <c r="D1267" s="170" t="s">
        <v>257</v>
      </c>
      <c r="E1267" s="172" t="s">
        <v>1372</v>
      </c>
      <c r="F1267" s="173" t="s">
        <v>1373</v>
      </c>
      <c r="G1267" s="174" t="s">
        <v>641</v>
      </c>
      <c r="H1267" s="175">
        <v>4</v>
      </c>
      <c r="I1267" s="176"/>
      <c r="J1267" s="177">
        <f>ROUND(I1267*H1267,2)</f>
        <v>0</v>
      </c>
      <c r="K1267" s="173" t="s">
        <v>152</v>
      </c>
      <c r="L1267" s="178"/>
      <c r="M1267" s="179" t="s">
        <v>3</v>
      </c>
      <c r="N1267" s="180" t="s">
        <v>47</v>
      </c>
      <c r="P1267" s="140">
        <f>O1267*H1267</f>
        <v>0</v>
      </c>
      <c r="Q1267" s="140">
        <v>0.0175</v>
      </c>
      <c r="R1267" s="140">
        <f>Q1267*H1267</f>
        <v>0.07</v>
      </c>
      <c r="S1267" s="140">
        <v>0</v>
      </c>
      <c r="T1267" s="141">
        <f>S1267*H1267</f>
        <v>0</v>
      </c>
      <c r="AR1267" s="142" t="s">
        <v>379</v>
      </c>
      <c r="AT1267" s="142" t="s">
        <v>257</v>
      </c>
      <c r="AU1267" s="142" t="s">
        <v>86</v>
      </c>
      <c r="AY1267" s="18" t="s">
        <v>146</v>
      </c>
      <c r="BE1267" s="143">
        <f>IF(N1267="základní",J1267,0)</f>
        <v>0</v>
      </c>
      <c r="BF1267" s="143">
        <f>IF(N1267="snížená",J1267,0)</f>
        <v>0</v>
      </c>
      <c r="BG1267" s="143">
        <f>IF(N1267="zákl. přenesená",J1267,0)</f>
        <v>0</v>
      </c>
      <c r="BH1267" s="143">
        <f>IF(N1267="sníž. přenesená",J1267,0)</f>
        <v>0</v>
      </c>
      <c r="BI1267" s="143">
        <f>IF(N1267="nulová",J1267,0)</f>
        <v>0</v>
      </c>
      <c r="BJ1267" s="18" t="s">
        <v>84</v>
      </c>
      <c r="BK1267" s="143">
        <f>ROUND(I1267*H1267,2)</f>
        <v>0</v>
      </c>
      <c r="BL1267" s="18" t="s">
        <v>256</v>
      </c>
      <c r="BM1267" s="142" t="s">
        <v>1374</v>
      </c>
    </row>
    <row r="1268" spans="2:47" s="1" customFormat="1" ht="19.2">
      <c r="B1268" s="34"/>
      <c r="D1268" s="144" t="s">
        <v>155</v>
      </c>
      <c r="F1268" s="145" t="s">
        <v>1373</v>
      </c>
      <c r="I1268" s="146"/>
      <c r="L1268" s="34"/>
      <c r="M1268" s="147"/>
      <c r="T1268" s="55"/>
      <c r="AT1268" s="18" t="s">
        <v>155</v>
      </c>
      <c r="AU1268" s="18" t="s">
        <v>86</v>
      </c>
    </row>
    <row r="1269" spans="2:65" s="1" customFormat="1" ht="24.15" customHeight="1">
      <c r="B1269" s="129"/>
      <c r="C1269" s="170" t="s">
        <v>1375</v>
      </c>
      <c r="D1269" s="170" t="s">
        <v>257</v>
      </c>
      <c r="E1269" s="172" t="s">
        <v>1376</v>
      </c>
      <c r="F1269" s="173" t="s">
        <v>1377</v>
      </c>
      <c r="G1269" s="174" t="s">
        <v>641</v>
      </c>
      <c r="H1269" s="175">
        <v>11</v>
      </c>
      <c r="I1269" s="176"/>
      <c r="J1269" s="177">
        <f>ROUND(I1269*H1269,2)</f>
        <v>0</v>
      </c>
      <c r="K1269" s="173" t="s">
        <v>152</v>
      </c>
      <c r="L1269" s="178"/>
      <c r="M1269" s="179" t="s">
        <v>3</v>
      </c>
      <c r="N1269" s="180" t="s">
        <v>47</v>
      </c>
      <c r="P1269" s="140">
        <f>O1269*H1269</f>
        <v>0</v>
      </c>
      <c r="Q1269" s="140">
        <v>0.0195</v>
      </c>
      <c r="R1269" s="140">
        <f>Q1269*H1269</f>
        <v>0.2145</v>
      </c>
      <c r="S1269" s="140">
        <v>0</v>
      </c>
      <c r="T1269" s="141">
        <f>S1269*H1269</f>
        <v>0</v>
      </c>
      <c r="AR1269" s="142" t="s">
        <v>379</v>
      </c>
      <c r="AT1269" s="142" t="s">
        <v>257</v>
      </c>
      <c r="AU1269" s="142" t="s">
        <v>86</v>
      </c>
      <c r="AY1269" s="18" t="s">
        <v>146</v>
      </c>
      <c r="BE1269" s="143">
        <f>IF(N1269="základní",J1269,0)</f>
        <v>0</v>
      </c>
      <c r="BF1269" s="143">
        <f>IF(N1269="snížená",J1269,0)</f>
        <v>0</v>
      </c>
      <c r="BG1269" s="143">
        <f>IF(N1269="zákl. přenesená",J1269,0)</f>
        <v>0</v>
      </c>
      <c r="BH1269" s="143">
        <f>IF(N1269="sníž. přenesená",J1269,0)</f>
        <v>0</v>
      </c>
      <c r="BI1269" s="143">
        <f>IF(N1269="nulová",J1269,0)</f>
        <v>0</v>
      </c>
      <c r="BJ1269" s="18" t="s">
        <v>84</v>
      </c>
      <c r="BK1269" s="143">
        <f>ROUND(I1269*H1269,2)</f>
        <v>0</v>
      </c>
      <c r="BL1269" s="18" t="s">
        <v>256</v>
      </c>
      <c r="BM1269" s="142" t="s">
        <v>1378</v>
      </c>
    </row>
    <row r="1270" spans="2:47" s="1" customFormat="1" ht="19.2">
      <c r="B1270" s="34"/>
      <c r="D1270" s="144" t="s">
        <v>155</v>
      </c>
      <c r="F1270" s="145" t="s">
        <v>1377</v>
      </c>
      <c r="I1270" s="146"/>
      <c r="L1270" s="34"/>
      <c r="M1270" s="147"/>
      <c r="T1270" s="55"/>
      <c r="AT1270" s="18" t="s">
        <v>155</v>
      </c>
      <c r="AU1270" s="18" t="s">
        <v>86</v>
      </c>
    </row>
    <row r="1271" spans="2:65" s="1" customFormat="1" ht="24.15" customHeight="1">
      <c r="B1271" s="129"/>
      <c r="C1271" s="130" t="s">
        <v>1379</v>
      </c>
      <c r="D1271" s="130" t="s">
        <v>148</v>
      </c>
      <c r="E1271" s="132" t="s">
        <v>1380</v>
      </c>
      <c r="F1271" s="133" t="s">
        <v>1381</v>
      </c>
      <c r="G1271" s="134" t="s">
        <v>641</v>
      </c>
      <c r="H1271" s="135">
        <v>11</v>
      </c>
      <c r="I1271" s="136"/>
      <c r="J1271" s="137">
        <f>ROUND(I1271*H1271,2)</f>
        <v>0</v>
      </c>
      <c r="K1271" s="133" t="s">
        <v>152</v>
      </c>
      <c r="L1271" s="34"/>
      <c r="M1271" s="138" t="s">
        <v>3</v>
      </c>
      <c r="N1271" s="139" t="s">
        <v>47</v>
      </c>
      <c r="P1271" s="140">
        <f>O1271*H1271</f>
        <v>0</v>
      </c>
      <c r="Q1271" s="140">
        <v>0</v>
      </c>
      <c r="R1271" s="140">
        <f>Q1271*H1271</f>
        <v>0</v>
      </c>
      <c r="S1271" s="140">
        <v>0</v>
      </c>
      <c r="T1271" s="141">
        <f>S1271*H1271</f>
        <v>0</v>
      </c>
      <c r="AR1271" s="142" t="s">
        <v>256</v>
      </c>
      <c r="AT1271" s="142" t="s">
        <v>148</v>
      </c>
      <c r="AU1271" s="142" t="s">
        <v>86</v>
      </c>
      <c r="AY1271" s="18" t="s">
        <v>146</v>
      </c>
      <c r="BE1271" s="143">
        <f>IF(N1271="základní",J1271,0)</f>
        <v>0</v>
      </c>
      <c r="BF1271" s="143">
        <f>IF(N1271="snížená",J1271,0)</f>
        <v>0</v>
      </c>
      <c r="BG1271" s="143">
        <f>IF(N1271="zákl. přenesená",J1271,0)</f>
        <v>0</v>
      </c>
      <c r="BH1271" s="143">
        <f>IF(N1271="sníž. přenesená",J1271,0)</f>
        <v>0</v>
      </c>
      <c r="BI1271" s="143">
        <f>IF(N1271="nulová",J1271,0)</f>
        <v>0</v>
      </c>
      <c r="BJ1271" s="18" t="s">
        <v>84</v>
      </c>
      <c r="BK1271" s="143">
        <f>ROUND(I1271*H1271,2)</f>
        <v>0</v>
      </c>
      <c r="BL1271" s="18" t="s">
        <v>256</v>
      </c>
      <c r="BM1271" s="142" t="s">
        <v>1382</v>
      </c>
    </row>
    <row r="1272" spans="2:47" s="1" customFormat="1" ht="28.8">
      <c r="B1272" s="34"/>
      <c r="D1272" s="144" t="s">
        <v>155</v>
      </c>
      <c r="F1272" s="145" t="s">
        <v>1383</v>
      </c>
      <c r="I1272" s="146"/>
      <c r="L1272" s="34"/>
      <c r="M1272" s="147"/>
      <c r="T1272" s="55"/>
      <c r="AT1272" s="18" t="s">
        <v>155</v>
      </c>
      <c r="AU1272" s="18" t="s">
        <v>86</v>
      </c>
    </row>
    <row r="1273" spans="2:47" s="1" customFormat="1" ht="12">
      <c r="B1273" s="34"/>
      <c r="D1273" s="148" t="s">
        <v>157</v>
      </c>
      <c r="F1273" s="149" t="s">
        <v>1384</v>
      </c>
      <c r="I1273" s="146"/>
      <c r="L1273" s="34"/>
      <c r="M1273" s="147"/>
      <c r="T1273" s="55"/>
      <c r="AT1273" s="18" t="s">
        <v>157</v>
      </c>
      <c r="AU1273" s="18" t="s">
        <v>86</v>
      </c>
    </row>
    <row r="1274" spans="2:51" s="12" customFormat="1" ht="12">
      <c r="B1274" s="150"/>
      <c r="D1274" s="144" t="s">
        <v>171</v>
      </c>
      <c r="E1274" s="151" t="s">
        <v>3</v>
      </c>
      <c r="F1274" s="152" t="s">
        <v>1385</v>
      </c>
      <c r="H1274" s="153">
        <v>11</v>
      </c>
      <c r="I1274" s="154"/>
      <c r="L1274" s="150"/>
      <c r="M1274" s="155"/>
      <c r="T1274" s="156"/>
      <c r="AT1274" s="151" t="s">
        <v>171</v>
      </c>
      <c r="AU1274" s="151" t="s">
        <v>86</v>
      </c>
      <c r="AV1274" s="12" t="s">
        <v>86</v>
      </c>
      <c r="AW1274" s="12" t="s">
        <v>37</v>
      </c>
      <c r="AX1274" s="12" t="s">
        <v>76</v>
      </c>
      <c r="AY1274" s="151" t="s">
        <v>146</v>
      </c>
    </row>
    <row r="1275" spans="2:51" s="14" customFormat="1" ht="12">
      <c r="B1275" s="163"/>
      <c r="D1275" s="144" t="s">
        <v>171</v>
      </c>
      <c r="E1275" s="164" t="s">
        <v>3</v>
      </c>
      <c r="F1275" s="165" t="s">
        <v>180</v>
      </c>
      <c r="H1275" s="166">
        <v>11</v>
      </c>
      <c r="I1275" s="167"/>
      <c r="L1275" s="163"/>
      <c r="M1275" s="168"/>
      <c r="T1275" s="169"/>
      <c r="AT1275" s="164" t="s">
        <v>171</v>
      </c>
      <c r="AU1275" s="164" t="s">
        <v>86</v>
      </c>
      <c r="AV1275" s="14" t="s">
        <v>153</v>
      </c>
      <c r="AW1275" s="14" t="s">
        <v>37</v>
      </c>
      <c r="AX1275" s="14" t="s">
        <v>84</v>
      </c>
      <c r="AY1275" s="164" t="s">
        <v>146</v>
      </c>
    </row>
    <row r="1276" spans="2:65" s="1" customFormat="1" ht="24.15" customHeight="1">
      <c r="B1276" s="129"/>
      <c r="C1276" s="170" t="s">
        <v>1386</v>
      </c>
      <c r="D1276" s="170" t="s">
        <v>257</v>
      </c>
      <c r="E1276" s="172" t="s">
        <v>1387</v>
      </c>
      <c r="F1276" s="173" t="s">
        <v>1388</v>
      </c>
      <c r="G1276" s="174" t="s">
        <v>641</v>
      </c>
      <c r="H1276" s="175">
        <v>11</v>
      </c>
      <c r="I1276" s="176"/>
      <c r="J1276" s="177">
        <f>ROUND(I1276*H1276,2)</f>
        <v>0</v>
      </c>
      <c r="K1276" s="173" t="s">
        <v>152</v>
      </c>
      <c r="L1276" s="178"/>
      <c r="M1276" s="179" t="s">
        <v>3</v>
      </c>
      <c r="N1276" s="180" t="s">
        <v>47</v>
      </c>
      <c r="P1276" s="140">
        <f>O1276*H1276</f>
        <v>0</v>
      </c>
      <c r="Q1276" s="140">
        <v>0.0205</v>
      </c>
      <c r="R1276" s="140">
        <f>Q1276*H1276</f>
        <v>0.2255</v>
      </c>
      <c r="S1276" s="140">
        <v>0</v>
      </c>
      <c r="T1276" s="141">
        <f>S1276*H1276</f>
        <v>0</v>
      </c>
      <c r="AR1276" s="142" t="s">
        <v>379</v>
      </c>
      <c r="AT1276" s="142" t="s">
        <v>257</v>
      </c>
      <c r="AU1276" s="142" t="s">
        <v>86</v>
      </c>
      <c r="AY1276" s="18" t="s">
        <v>146</v>
      </c>
      <c r="BE1276" s="143">
        <f>IF(N1276="základní",J1276,0)</f>
        <v>0</v>
      </c>
      <c r="BF1276" s="143">
        <f>IF(N1276="snížená",J1276,0)</f>
        <v>0</v>
      </c>
      <c r="BG1276" s="143">
        <f>IF(N1276="zákl. přenesená",J1276,0)</f>
        <v>0</v>
      </c>
      <c r="BH1276" s="143">
        <f>IF(N1276="sníž. přenesená",J1276,0)</f>
        <v>0</v>
      </c>
      <c r="BI1276" s="143">
        <f>IF(N1276="nulová",J1276,0)</f>
        <v>0</v>
      </c>
      <c r="BJ1276" s="18" t="s">
        <v>84</v>
      </c>
      <c r="BK1276" s="143">
        <f>ROUND(I1276*H1276,2)</f>
        <v>0</v>
      </c>
      <c r="BL1276" s="18" t="s">
        <v>256</v>
      </c>
      <c r="BM1276" s="142" t="s">
        <v>1389</v>
      </c>
    </row>
    <row r="1277" spans="2:47" s="1" customFormat="1" ht="19.2">
      <c r="B1277" s="34"/>
      <c r="D1277" s="144" t="s">
        <v>155</v>
      </c>
      <c r="F1277" s="145" t="s">
        <v>1388</v>
      </c>
      <c r="I1277" s="146"/>
      <c r="L1277" s="34"/>
      <c r="M1277" s="147"/>
      <c r="T1277" s="55"/>
      <c r="AT1277" s="18" t="s">
        <v>155</v>
      </c>
      <c r="AU1277" s="18" t="s">
        <v>86</v>
      </c>
    </row>
    <row r="1278" spans="2:65" s="1" customFormat="1" ht="16.5" customHeight="1">
      <c r="B1278" s="129"/>
      <c r="C1278" s="279" t="s">
        <v>1390</v>
      </c>
      <c r="D1278" s="279" t="s">
        <v>148</v>
      </c>
      <c r="E1278" s="280" t="s">
        <v>1391</v>
      </c>
      <c r="F1278" s="281" t="s">
        <v>1392</v>
      </c>
      <c r="G1278" s="282" t="s">
        <v>641</v>
      </c>
      <c r="H1278" s="283">
        <v>1</v>
      </c>
      <c r="I1278" s="284"/>
      <c r="J1278" s="284">
        <f>ROUND(I1278*H1278,2)</f>
        <v>0</v>
      </c>
      <c r="K1278" s="281" t="s">
        <v>3</v>
      </c>
      <c r="L1278" s="34"/>
      <c r="M1278" s="138" t="s">
        <v>3</v>
      </c>
      <c r="N1278" s="139" t="s">
        <v>47</v>
      </c>
      <c r="P1278" s="140">
        <f>O1278*H1278</f>
        <v>0</v>
      </c>
      <c r="Q1278" s="140">
        <v>0</v>
      </c>
      <c r="R1278" s="140">
        <f>Q1278*H1278</f>
        <v>0</v>
      </c>
      <c r="S1278" s="140">
        <v>0</v>
      </c>
      <c r="T1278" s="141">
        <f>S1278*H1278</f>
        <v>0</v>
      </c>
      <c r="AR1278" s="142" t="s">
        <v>256</v>
      </c>
      <c r="AT1278" s="142" t="s">
        <v>148</v>
      </c>
      <c r="AU1278" s="142" t="s">
        <v>86</v>
      </c>
      <c r="AY1278" s="18" t="s">
        <v>146</v>
      </c>
      <c r="BE1278" s="143">
        <f>IF(N1278="základní",J1278,0)</f>
        <v>0</v>
      </c>
      <c r="BF1278" s="143">
        <f>IF(N1278="snížená",J1278,0)</f>
        <v>0</v>
      </c>
      <c r="BG1278" s="143">
        <f>IF(N1278="zákl. přenesená",J1278,0)</f>
        <v>0</v>
      </c>
      <c r="BH1278" s="143">
        <f>IF(N1278="sníž. přenesená",J1278,0)</f>
        <v>0</v>
      </c>
      <c r="BI1278" s="143">
        <f>IF(N1278="nulová",J1278,0)</f>
        <v>0</v>
      </c>
      <c r="BJ1278" s="18" t="s">
        <v>84</v>
      </c>
      <c r="BK1278" s="143">
        <f>ROUND(I1278*H1278,2)</f>
        <v>0</v>
      </c>
      <c r="BL1278" s="18" t="s">
        <v>256</v>
      </c>
      <c r="BM1278" s="142" t="s">
        <v>1393</v>
      </c>
    </row>
    <row r="1279" spans="2:47" s="1" customFormat="1" ht="12">
      <c r="B1279" s="34"/>
      <c r="D1279" s="144" t="s">
        <v>155</v>
      </c>
      <c r="F1279" s="145" t="s">
        <v>1392</v>
      </c>
      <c r="I1279" s="146"/>
      <c r="L1279" s="34"/>
      <c r="M1279" s="147"/>
      <c r="T1279" s="55"/>
      <c r="AT1279" s="18" t="s">
        <v>155</v>
      </c>
      <c r="AU1279" s="18" t="s">
        <v>86</v>
      </c>
    </row>
    <row r="1280" spans="2:65" s="1" customFormat="1" ht="16.5" customHeight="1">
      <c r="B1280" s="129"/>
      <c r="C1280" s="273" t="s">
        <v>1394</v>
      </c>
      <c r="D1280" s="273" t="s">
        <v>257</v>
      </c>
      <c r="E1280" s="274" t="s">
        <v>1395</v>
      </c>
      <c r="F1280" s="275" t="s">
        <v>1396</v>
      </c>
      <c r="G1280" s="276" t="s">
        <v>151</v>
      </c>
      <c r="H1280" s="277">
        <v>8.284</v>
      </c>
      <c r="I1280" s="278"/>
      <c r="J1280" s="278">
        <f>ROUND(I1280*H1280,2)</f>
        <v>0</v>
      </c>
      <c r="K1280" s="275" t="s">
        <v>3</v>
      </c>
      <c r="L1280" s="178"/>
      <c r="M1280" s="179" t="s">
        <v>3</v>
      </c>
      <c r="N1280" s="180" t="s">
        <v>47</v>
      </c>
      <c r="P1280" s="140">
        <f>O1280*H1280</f>
        <v>0</v>
      </c>
      <c r="Q1280" s="140">
        <v>0.03829</v>
      </c>
      <c r="R1280" s="140">
        <f>Q1280*H1280</f>
        <v>0.31719436</v>
      </c>
      <c r="S1280" s="140">
        <v>0</v>
      </c>
      <c r="T1280" s="141">
        <f>S1280*H1280</f>
        <v>0</v>
      </c>
      <c r="AR1280" s="142" t="s">
        <v>379</v>
      </c>
      <c r="AT1280" s="142" t="s">
        <v>257</v>
      </c>
      <c r="AU1280" s="142" t="s">
        <v>86</v>
      </c>
      <c r="AY1280" s="18" t="s">
        <v>146</v>
      </c>
      <c r="BE1280" s="143">
        <f>IF(N1280="základní",J1280,0)</f>
        <v>0</v>
      </c>
      <c r="BF1280" s="143">
        <f>IF(N1280="snížená",J1280,0)</f>
        <v>0</v>
      </c>
      <c r="BG1280" s="143">
        <f>IF(N1280="zákl. přenesená",J1280,0)</f>
        <v>0</v>
      </c>
      <c r="BH1280" s="143">
        <f>IF(N1280="sníž. přenesená",J1280,0)</f>
        <v>0</v>
      </c>
      <c r="BI1280" s="143">
        <f>IF(N1280="nulová",J1280,0)</f>
        <v>0</v>
      </c>
      <c r="BJ1280" s="18" t="s">
        <v>84</v>
      </c>
      <c r="BK1280" s="143">
        <f>ROUND(I1280*H1280,2)</f>
        <v>0</v>
      </c>
      <c r="BL1280" s="18" t="s">
        <v>256</v>
      </c>
      <c r="BM1280" s="142" t="s">
        <v>1397</v>
      </c>
    </row>
    <row r="1281" spans="2:47" s="1" customFormat="1" ht="12">
      <c r="B1281" s="34"/>
      <c r="D1281" s="144" t="s">
        <v>155</v>
      </c>
      <c r="F1281" s="145" t="s">
        <v>1396</v>
      </c>
      <c r="I1281" s="146"/>
      <c r="L1281" s="34"/>
      <c r="M1281" s="147"/>
      <c r="T1281" s="55"/>
      <c r="AT1281" s="18" t="s">
        <v>155</v>
      </c>
      <c r="AU1281" s="18" t="s">
        <v>86</v>
      </c>
    </row>
    <row r="1282" spans="2:51" s="12" customFormat="1" ht="12">
      <c r="B1282" s="150"/>
      <c r="D1282" s="144" t="s">
        <v>171</v>
      </c>
      <c r="E1282" s="151" t="s">
        <v>3</v>
      </c>
      <c r="F1282" s="152" t="s">
        <v>1398</v>
      </c>
      <c r="H1282" s="153">
        <v>8.284</v>
      </c>
      <c r="I1282" s="154"/>
      <c r="L1282" s="150"/>
      <c r="M1282" s="155"/>
      <c r="T1282" s="156"/>
      <c r="AT1282" s="151" t="s">
        <v>171</v>
      </c>
      <c r="AU1282" s="151" t="s">
        <v>86</v>
      </c>
      <c r="AV1282" s="12" t="s">
        <v>86</v>
      </c>
      <c r="AW1282" s="12" t="s">
        <v>37</v>
      </c>
      <c r="AX1282" s="12" t="s">
        <v>84</v>
      </c>
      <c r="AY1282" s="151" t="s">
        <v>146</v>
      </c>
    </row>
    <row r="1283" spans="2:65" s="1" customFormat="1" ht="24.15" customHeight="1">
      <c r="B1283" s="129"/>
      <c r="C1283" s="130" t="s">
        <v>1399</v>
      </c>
      <c r="D1283" s="130" t="s">
        <v>148</v>
      </c>
      <c r="E1283" s="132" t="s">
        <v>1400</v>
      </c>
      <c r="F1283" s="133" t="s">
        <v>1401</v>
      </c>
      <c r="G1283" s="134" t="s">
        <v>641</v>
      </c>
      <c r="H1283" s="135">
        <v>4</v>
      </c>
      <c r="I1283" s="136"/>
      <c r="J1283" s="137">
        <f>ROUND(I1283*H1283,2)</f>
        <v>0</v>
      </c>
      <c r="K1283" s="133" t="s">
        <v>152</v>
      </c>
      <c r="L1283" s="34"/>
      <c r="M1283" s="138" t="s">
        <v>3</v>
      </c>
      <c r="N1283" s="139" t="s">
        <v>47</v>
      </c>
      <c r="P1283" s="140">
        <f>O1283*H1283</f>
        <v>0</v>
      </c>
      <c r="Q1283" s="140">
        <v>0</v>
      </c>
      <c r="R1283" s="140">
        <f>Q1283*H1283</f>
        <v>0</v>
      </c>
      <c r="S1283" s="140">
        <v>0</v>
      </c>
      <c r="T1283" s="141">
        <f>S1283*H1283</f>
        <v>0</v>
      </c>
      <c r="AR1283" s="142" t="s">
        <v>256</v>
      </c>
      <c r="AT1283" s="142" t="s">
        <v>148</v>
      </c>
      <c r="AU1283" s="142" t="s">
        <v>86</v>
      </c>
      <c r="AY1283" s="18" t="s">
        <v>146</v>
      </c>
      <c r="BE1283" s="143">
        <f>IF(N1283="základní",J1283,0)</f>
        <v>0</v>
      </c>
      <c r="BF1283" s="143">
        <f>IF(N1283="snížená",J1283,0)</f>
        <v>0</v>
      </c>
      <c r="BG1283" s="143">
        <f>IF(N1283="zákl. přenesená",J1283,0)</f>
        <v>0</v>
      </c>
      <c r="BH1283" s="143">
        <f>IF(N1283="sníž. přenesená",J1283,0)</f>
        <v>0</v>
      </c>
      <c r="BI1283" s="143">
        <f>IF(N1283="nulová",J1283,0)</f>
        <v>0</v>
      </c>
      <c r="BJ1283" s="18" t="s">
        <v>84</v>
      </c>
      <c r="BK1283" s="143">
        <f>ROUND(I1283*H1283,2)</f>
        <v>0</v>
      </c>
      <c r="BL1283" s="18" t="s">
        <v>256</v>
      </c>
      <c r="BM1283" s="142" t="s">
        <v>1402</v>
      </c>
    </row>
    <row r="1284" spans="2:47" s="1" customFormat="1" ht="28.8">
      <c r="B1284" s="34"/>
      <c r="D1284" s="144" t="s">
        <v>155</v>
      </c>
      <c r="F1284" s="145" t="s">
        <v>1403</v>
      </c>
      <c r="I1284" s="146"/>
      <c r="L1284" s="34"/>
      <c r="M1284" s="147"/>
      <c r="T1284" s="55"/>
      <c r="AT1284" s="18" t="s">
        <v>155</v>
      </c>
      <c r="AU1284" s="18" t="s">
        <v>86</v>
      </c>
    </row>
    <row r="1285" spans="2:47" s="1" customFormat="1" ht="12">
      <c r="B1285" s="34"/>
      <c r="D1285" s="148" t="s">
        <v>157</v>
      </c>
      <c r="F1285" s="149" t="s">
        <v>1404</v>
      </c>
      <c r="I1285" s="146"/>
      <c r="L1285" s="34"/>
      <c r="M1285" s="147"/>
      <c r="T1285" s="55"/>
      <c r="AT1285" s="18" t="s">
        <v>157</v>
      </c>
      <c r="AU1285" s="18" t="s">
        <v>86</v>
      </c>
    </row>
    <row r="1286" spans="2:51" s="12" customFormat="1" ht="12">
      <c r="B1286" s="150"/>
      <c r="D1286" s="144" t="s">
        <v>171</v>
      </c>
      <c r="E1286" s="151" t="s">
        <v>3</v>
      </c>
      <c r="F1286" s="152" t="s">
        <v>1405</v>
      </c>
      <c r="H1286" s="153">
        <v>4</v>
      </c>
      <c r="I1286" s="154"/>
      <c r="L1286" s="150"/>
      <c r="M1286" s="155"/>
      <c r="T1286" s="156"/>
      <c r="AT1286" s="151" t="s">
        <v>171</v>
      </c>
      <c r="AU1286" s="151" t="s">
        <v>86</v>
      </c>
      <c r="AV1286" s="12" t="s">
        <v>86</v>
      </c>
      <c r="AW1286" s="12" t="s">
        <v>37</v>
      </c>
      <c r="AX1286" s="12" t="s">
        <v>76</v>
      </c>
      <c r="AY1286" s="151" t="s">
        <v>146</v>
      </c>
    </row>
    <row r="1287" spans="2:51" s="14" customFormat="1" ht="12">
      <c r="B1287" s="163"/>
      <c r="D1287" s="144" t="s">
        <v>171</v>
      </c>
      <c r="E1287" s="164" t="s">
        <v>3</v>
      </c>
      <c r="F1287" s="165" t="s">
        <v>180</v>
      </c>
      <c r="H1287" s="166">
        <v>4</v>
      </c>
      <c r="I1287" s="167"/>
      <c r="L1287" s="163"/>
      <c r="M1287" s="168"/>
      <c r="T1287" s="169"/>
      <c r="AT1287" s="164" t="s">
        <v>171</v>
      </c>
      <c r="AU1287" s="164" t="s">
        <v>86</v>
      </c>
      <c r="AV1287" s="14" t="s">
        <v>153</v>
      </c>
      <c r="AW1287" s="14" t="s">
        <v>37</v>
      </c>
      <c r="AX1287" s="14" t="s">
        <v>84</v>
      </c>
      <c r="AY1287" s="164" t="s">
        <v>146</v>
      </c>
    </row>
    <row r="1288" spans="2:65" s="1" customFormat="1" ht="33" customHeight="1">
      <c r="B1288" s="129"/>
      <c r="C1288" s="170" t="s">
        <v>1406</v>
      </c>
      <c r="D1288" s="170" t="s">
        <v>257</v>
      </c>
      <c r="E1288" s="172" t="s">
        <v>1407</v>
      </c>
      <c r="F1288" s="173" t="s">
        <v>1408</v>
      </c>
      <c r="G1288" s="174" t="s">
        <v>641</v>
      </c>
      <c r="H1288" s="175">
        <v>1</v>
      </c>
      <c r="I1288" s="176"/>
      <c r="J1288" s="177">
        <f>ROUND(I1288*H1288,2)</f>
        <v>0</v>
      </c>
      <c r="K1288" s="173" t="s">
        <v>152</v>
      </c>
      <c r="L1288" s="178"/>
      <c r="M1288" s="179" t="s">
        <v>3</v>
      </c>
      <c r="N1288" s="180" t="s">
        <v>47</v>
      </c>
      <c r="P1288" s="140">
        <f>O1288*H1288</f>
        <v>0</v>
      </c>
      <c r="Q1288" s="140">
        <v>0.0175</v>
      </c>
      <c r="R1288" s="140">
        <f>Q1288*H1288</f>
        <v>0.0175</v>
      </c>
      <c r="S1288" s="140">
        <v>0</v>
      </c>
      <c r="T1288" s="141">
        <f>S1288*H1288</f>
        <v>0</v>
      </c>
      <c r="AR1288" s="142" t="s">
        <v>379</v>
      </c>
      <c r="AT1288" s="142" t="s">
        <v>257</v>
      </c>
      <c r="AU1288" s="142" t="s">
        <v>86</v>
      </c>
      <c r="AY1288" s="18" t="s">
        <v>146</v>
      </c>
      <c r="BE1288" s="143">
        <f>IF(N1288="základní",J1288,0)</f>
        <v>0</v>
      </c>
      <c r="BF1288" s="143">
        <f>IF(N1288="snížená",J1288,0)</f>
        <v>0</v>
      </c>
      <c r="BG1288" s="143">
        <f>IF(N1288="zákl. přenesená",J1288,0)</f>
        <v>0</v>
      </c>
      <c r="BH1288" s="143">
        <f>IF(N1288="sníž. přenesená",J1288,0)</f>
        <v>0</v>
      </c>
      <c r="BI1288" s="143">
        <f>IF(N1288="nulová",J1288,0)</f>
        <v>0</v>
      </c>
      <c r="BJ1288" s="18" t="s">
        <v>84</v>
      </c>
      <c r="BK1288" s="143">
        <f>ROUND(I1288*H1288,2)</f>
        <v>0</v>
      </c>
      <c r="BL1288" s="18" t="s">
        <v>256</v>
      </c>
      <c r="BM1288" s="142" t="s">
        <v>1409</v>
      </c>
    </row>
    <row r="1289" spans="2:47" s="1" customFormat="1" ht="19.2">
      <c r="B1289" s="34"/>
      <c r="D1289" s="144" t="s">
        <v>155</v>
      </c>
      <c r="F1289" s="145" t="s">
        <v>1408</v>
      </c>
      <c r="I1289" s="146"/>
      <c r="L1289" s="34"/>
      <c r="M1289" s="147"/>
      <c r="T1289" s="55"/>
      <c r="AT1289" s="18" t="s">
        <v>155</v>
      </c>
      <c r="AU1289" s="18" t="s">
        <v>86</v>
      </c>
    </row>
    <row r="1290" spans="2:65" s="1" customFormat="1" ht="33" customHeight="1">
      <c r="B1290" s="129"/>
      <c r="C1290" s="170" t="s">
        <v>1410</v>
      </c>
      <c r="D1290" s="170" t="s">
        <v>257</v>
      </c>
      <c r="E1290" s="172" t="s">
        <v>1411</v>
      </c>
      <c r="F1290" s="173" t="s">
        <v>1412</v>
      </c>
      <c r="G1290" s="174" t="s">
        <v>641</v>
      </c>
      <c r="H1290" s="175">
        <v>1</v>
      </c>
      <c r="I1290" s="176"/>
      <c r="J1290" s="177">
        <f>ROUND(I1290*H1290,2)</f>
        <v>0</v>
      </c>
      <c r="K1290" s="173" t="s">
        <v>152</v>
      </c>
      <c r="L1290" s="178"/>
      <c r="M1290" s="179" t="s">
        <v>3</v>
      </c>
      <c r="N1290" s="180" t="s">
        <v>47</v>
      </c>
      <c r="P1290" s="140">
        <f>O1290*H1290</f>
        <v>0</v>
      </c>
      <c r="Q1290" s="140">
        <v>0.016</v>
      </c>
      <c r="R1290" s="140">
        <f>Q1290*H1290</f>
        <v>0.016</v>
      </c>
      <c r="S1290" s="140">
        <v>0</v>
      </c>
      <c r="T1290" s="141">
        <f>S1290*H1290</f>
        <v>0</v>
      </c>
      <c r="AR1290" s="142" t="s">
        <v>379</v>
      </c>
      <c r="AT1290" s="142" t="s">
        <v>257</v>
      </c>
      <c r="AU1290" s="142" t="s">
        <v>86</v>
      </c>
      <c r="AY1290" s="18" t="s">
        <v>146</v>
      </c>
      <c r="BE1290" s="143">
        <f>IF(N1290="základní",J1290,0)</f>
        <v>0</v>
      </c>
      <c r="BF1290" s="143">
        <f>IF(N1290="snížená",J1290,0)</f>
        <v>0</v>
      </c>
      <c r="BG1290" s="143">
        <f>IF(N1290="zákl. přenesená",J1290,0)</f>
        <v>0</v>
      </c>
      <c r="BH1290" s="143">
        <f>IF(N1290="sníž. přenesená",J1290,0)</f>
        <v>0</v>
      </c>
      <c r="BI1290" s="143">
        <f>IF(N1290="nulová",J1290,0)</f>
        <v>0</v>
      </c>
      <c r="BJ1290" s="18" t="s">
        <v>84</v>
      </c>
      <c r="BK1290" s="143">
        <f>ROUND(I1290*H1290,2)</f>
        <v>0</v>
      </c>
      <c r="BL1290" s="18" t="s">
        <v>256</v>
      </c>
      <c r="BM1290" s="142" t="s">
        <v>1413</v>
      </c>
    </row>
    <row r="1291" spans="2:47" s="1" customFormat="1" ht="19.2">
      <c r="B1291" s="34"/>
      <c r="D1291" s="144" t="s">
        <v>155</v>
      </c>
      <c r="F1291" s="145" t="s">
        <v>1412</v>
      </c>
      <c r="I1291" s="146"/>
      <c r="L1291" s="34"/>
      <c r="M1291" s="147"/>
      <c r="T1291" s="55"/>
      <c r="AT1291" s="18" t="s">
        <v>155</v>
      </c>
      <c r="AU1291" s="18" t="s">
        <v>86</v>
      </c>
    </row>
    <row r="1292" spans="2:65" s="1" customFormat="1" ht="33" customHeight="1">
      <c r="B1292" s="129"/>
      <c r="C1292" s="170" t="s">
        <v>1414</v>
      </c>
      <c r="D1292" s="170" t="s">
        <v>257</v>
      </c>
      <c r="E1292" s="172" t="s">
        <v>1415</v>
      </c>
      <c r="F1292" s="173" t="s">
        <v>1416</v>
      </c>
      <c r="G1292" s="174" t="s">
        <v>641</v>
      </c>
      <c r="H1292" s="175">
        <v>2</v>
      </c>
      <c r="I1292" s="176"/>
      <c r="J1292" s="177">
        <f>ROUND(I1292*H1292,2)</f>
        <v>0</v>
      </c>
      <c r="K1292" s="173" t="s">
        <v>152</v>
      </c>
      <c r="L1292" s="178"/>
      <c r="M1292" s="179" t="s">
        <v>3</v>
      </c>
      <c r="N1292" s="180" t="s">
        <v>47</v>
      </c>
      <c r="P1292" s="140">
        <f>O1292*H1292</f>
        <v>0</v>
      </c>
      <c r="Q1292" s="140">
        <v>0.0195</v>
      </c>
      <c r="R1292" s="140">
        <f>Q1292*H1292</f>
        <v>0.039</v>
      </c>
      <c r="S1292" s="140">
        <v>0</v>
      </c>
      <c r="T1292" s="141">
        <f>S1292*H1292</f>
        <v>0</v>
      </c>
      <c r="AR1292" s="142" t="s">
        <v>379</v>
      </c>
      <c r="AT1292" s="142" t="s">
        <v>257</v>
      </c>
      <c r="AU1292" s="142" t="s">
        <v>86</v>
      </c>
      <c r="AY1292" s="18" t="s">
        <v>146</v>
      </c>
      <c r="BE1292" s="143">
        <f>IF(N1292="základní",J1292,0)</f>
        <v>0</v>
      </c>
      <c r="BF1292" s="143">
        <f>IF(N1292="snížená",J1292,0)</f>
        <v>0</v>
      </c>
      <c r="BG1292" s="143">
        <f>IF(N1292="zákl. přenesená",J1292,0)</f>
        <v>0</v>
      </c>
      <c r="BH1292" s="143">
        <f>IF(N1292="sníž. přenesená",J1292,0)</f>
        <v>0</v>
      </c>
      <c r="BI1292" s="143">
        <f>IF(N1292="nulová",J1292,0)</f>
        <v>0</v>
      </c>
      <c r="BJ1292" s="18" t="s">
        <v>84</v>
      </c>
      <c r="BK1292" s="143">
        <f>ROUND(I1292*H1292,2)</f>
        <v>0</v>
      </c>
      <c r="BL1292" s="18" t="s">
        <v>256</v>
      </c>
      <c r="BM1292" s="142" t="s">
        <v>1417</v>
      </c>
    </row>
    <row r="1293" spans="2:47" s="1" customFormat="1" ht="19.2">
      <c r="B1293" s="34"/>
      <c r="D1293" s="144" t="s">
        <v>155</v>
      </c>
      <c r="F1293" s="145" t="s">
        <v>1416</v>
      </c>
      <c r="I1293" s="146"/>
      <c r="L1293" s="34"/>
      <c r="M1293" s="147"/>
      <c r="T1293" s="55"/>
      <c r="AT1293" s="18" t="s">
        <v>155</v>
      </c>
      <c r="AU1293" s="18" t="s">
        <v>86</v>
      </c>
    </row>
    <row r="1294" spans="2:65" s="1" customFormat="1" ht="24.15" customHeight="1">
      <c r="B1294" s="129"/>
      <c r="C1294" s="130" t="s">
        <v>1418</v>
      </c>
      <c r="D1294" s="130" t="s">
        <v>148</v>
      </c>
      <c r="E1294" s="132" t="s">
        <v>1419</v>
      </c>
      <c r="F1294" s="133" t="s">
        <v>1420</v>
      </c>
      <c r="G1294" s="134" t="s">
        <v>641</v>
      </c>
      <c r="H1294" s="135">
        <v>2</v>
      </c>
      <c r="I1294" s="136"/>
      <c r="J1294" s="137">
        <f>ROUND(I1294*H1294,2)</f>
        <v>0</v>
      </c>
      <c r="K1294" s="133" t="s">
        <v>152</v>
      </c>
      <c r="L1294" s="34"/>
      <c r="M1294" s="138" t="s">
        <v>3</v>
      </c>
      <c r="N1294" s="139" t="s">
        <v>47</v>
      </c>
      <c r="P1294" s="140">
        <f>O1294*H1294</f>
        <v>0</v>
      </c>
      <c r="Q1294" s="140">
        <v>0</v>
      </c>
      <c r="R1294" s="140">
        <f>Q1294*H1294</f>
        <v>0</v>
      </c>
      <c r="S1294" s="140">
        <v>0</v>
      </c>
      <c r="T1294" s="141">
        <f>S1294*H1294</f>
        <v>0</v>
      </c>
      <c r="AR1294" s="142" t="s">
        <v>256</v>
      </c>
      <c r="AT1294" s="142" t="s">
        <v>148</v>
      </c>
      <c r="AU1294" s="142" t="s">
        <v>86</v>
      </c>
      <c r="AY1294" s="18" t="s">
        <v>146</v>
      </c>
      <c r="BE1294" s="143">
        <f>IF(N1294="základní",J1294,0)</f>
        <v>0</v>
      </c>
      <c r="BF1294" s="143">
        <f>IF(N1294="snížená",J1294,0)</f>
        <v>0</v>
      </c>
      <c r="BG1294" s="143">
        <f>IF(N1294="zákl. přenesená",J1294,0)</f>
        <v>0</v>
      </c>
      <c r="BH1294" s="143">
        <f>IF(N1294="sníž. přenesená",J1294,0)</f>
        <v>0</v>
      </c>
      <c r="BI1294" s="143">
        <f>IF(N1294="nulová",J1294,0)</f>
        <v>0</v>
      </c>
      <c r="BJ1294" s="18" t="s">
        <v>84</v>
      </c>
      <c r="BK1294" s="143">
        <f>ROUND(I1294*H1294,2)</f>
        <v>0</v>
      </c>
      <c r="BL1294" s="18" t="s">
        <v>256</v>
      </c>
      <c r="BM1294" s="142" t="s">
        <v>1421</v>
      </c>
    </row>
    <row r="1295" spans="2:47" s="1" customFormat="1" ht="28.8">
      <c r="B1295" s="34"/>
      <c r="D1295" s="144" t="s">
        <v>155</v>
      </c>
      <c r="F1295" s="145" t="s">
        <v>1422</v>
      </c>
      <c r="I1295" s="146"/>
      <c r="L1295" s="34"/>
      <c r="M1295" s="147"/>
      <c r="T1295" s="55"/>
      <c r="AT1295" s="18" t="s">
        <v>155</v>
      </c>
      <c r="AU1295" s="18" t="s">
        <v>86</v>
      </c>
    </row>
    <row r="1296" spans="2:47" s="1" customFormat="1" ht="12">
      <c r="B1296" s="34"/>
      <c r="D1296" s="148" t="s">
        <v>157</v>
      </c>
      <c r="F1296" s="149" t="s">
        <v>1423</v>
      </c>
      <c r="I1296" s="146"/>
      <c r="L1296" s="34"/>
      <c r="M1296" s="147"/>
      <c r="T1296" s="55"/>
      <c r="AT1296" s="18" t="s">
        <v>157</v>
      </c>
      <c r="AU1296" s="18" t="s">
        <v>86</v>
      </c>
    </row>
    <row r="1297" spans="2:65" s="1" customFormat="1" ht="33" customHeight="1">
      <c r="B1297" s="129"/>
      <c r="C1297" s="170" t="s">
        <v>1424</v>
      </c>
      <c r="D1297" s="170" t="s">
        <v>257</v>
      </c>
      <c r="E1297" s="172" t="s">
        <v>1425</v>
      </c>
      <c r="F1297" s="173" t="s">
        <v>1426</v>
      </c>
      <c r="G1297" s="174" t="s">
        <v>641</v>
      </c>
      <c r="H1297" s="175">
        <v>1</v>
      </c>
      <c r="I1297" s="176"/>
      <c r="J1297" s="177">
        <f>ROUND(I1297*H1297,2)</f>
        <v>0</v>
      </c>
      <c r="K1297" s="173" t="s">
        <v>152</v>
      </c>
      <c r="L1297" s="178"/>
      <c r="M1297" s="179" t="s">
        <v>3</v>
      </c>
      <c r="N1297" s="180" t="s">
        <v>47</v>
      </c>
      <c r="P1297" s="140">
        <f>O1297*H1297</f>
        <v>0</v>
      </c>
      <c r="Q1297" s="140">
        <v>0.043</v>
      </c>
      <c r="R1297" s="140">
        <f>Q1297*H1297</f>
        <v>0.043</v>
      </c>
      <c r="S1297" s="140">
        <v>0</v>
      </c>
      <c r="T1297" s="141">
        <f>S1297*H1297</f>
        <v>0</v>
      </c>
      <c r="AR1297" s="142" t="s">
        <v>379</v>
      </c>
      <c r="AT1297" s="142" t="s">
        <v>257</v>
      </c>
      <c r="AU1297" s="142" t="s">
        <v>86</v>
      </c>
      <c r="AY1297" s="18" t="s">
        <v>146</v>
      </c>
      <c r="BE1297" s="143">
        <f>IF(N1297="základní",J1297,0)</f>
        <v>0</v>
      </c>
      <c r="BF1297" s="143">
        <f>IF(N1297="snížená",J1297,0)</f>
        <v>0</v>
      </c>
      <c r="BG1297" s="143">
        <f>IF(N1297="zákl. přenesená",J1297,0)</f>
        <v>0</v>
      </c>
      <c r="BH1297" s="143">
        <f>IF(N1297="sníž. přenesená",J1297,0)</f>
        <v>0</v>
      </c>
      <c r="BI1297" s="143">
        <f>IF(N1297="nulová",J1297,0)</f>
        <v>0</v>
      </c>
      <c r="BJ1297" s="18" t="s">
        <v>84</v>
      </c>
      <c r="BK1297" s="143">
        <f>ROUND(I1297*H1297,2)</f>
        <v>0</v>
      </c>
      <c r="BL1297" s="18" t="s">
        <v>256</v>
      </c>
      <c r="BM1297" s="142" t="s">
        <v>1427</v>
      </c>
    </row>
    <row r="1298" spans="2:47" s="1" customFormat="1" ht="19.2">
      <c r="B1298" s="34"/>
      <c r="D1298" s="144" t="s">
        <v>155</v>
      </c>
      <c r="F1298" s="145" t="s">
        <v>1426</v>
      </c>
      <c r="I1298" s="146"/>
      <c r="L1298" s="34"/>
      <c r="M1298" s="147"/>
      <c r="T1298" s="55"/>
      <c r="AT1298" s="18" t="s">
        <v>155</v>
      </c>
      <c r="AU1298" s="18" t="s">
        <v>86</v>
      </c>
    </row>
    <row r="1299" spans="2:65" s="1" customFormat="1" ht="33" customHeight="1">
      <c r="B1299" s="129"/>
      <c r="C1299" s="170" t="s">
        <v>1428</v>
      </c>
      <c r="D1299" s="170" t="s">
        <v>257</v>
      </c>
      <c r="E1299" s="172" t="s">
        <v>1429</v>
      </c>
      <c r="F1299" s="173" t="s">
        <v>1430</v>
      </c>
      <c r="G1299" s="174" t="s">
        <v>641</v>
      </c>
      <c r="H1299" s="175">
        <v>1</v>
      </c>
      <c r="I1299" s="176"/>
      <c r="J1299" s="177">
        <f>ROUND(I1299*H1299,2)</f>
        <v>0</v>
      </c>
      <c r="K1299" s="173" t="s">
        <v>152</v>
      </c>
      <c r="L1299" s="178"/>
      <c r="M1299" s="179" t="s">
        <v>3</v>
      </c>
      <c r="N1299" s="180" t="s">
        <v>47</v>
      </c>
      <c r="P1299" s="140">
        <f>O1299*H1299</f>
        <v>0</v>
      </c>
      <c r="Q1299" s="140">
        <v>0.0215</v>
      </c>
      <c r="R1299" s="140">
        <f>Q1299*H1299</f>
        <v>0.0215</v>
      </c>
      <c r="S1299" s="140">
        <v>0</v>
      </c>
      <c r="T1299" s="141">
        <f>S1299*H1299</f>
        <v>0</v>
      </c>
      <c r="AR1299" s="142" t="s">
        <v>379</v>
      </c>
      <c r="AT1299" s="142" t="s">
        <v>257</v>
      </c>
      <c r="AU1299" s="142" t="s">
        <v>86</v>
      </c>
      <c r="AY1299" s="18" t="s">
        <v>146</v>
      </c>
      <c r="BE1299" s="143">
        <f>IF(N1299="základní",J1299,0)</f>
        <v>0</v>
      </c>
      <c r="BF1299" s="143">
        <f>IF(N1299="snížená",J1299,0)</f>
        <v>0</v>
      </c>
      <c r="BG1299" s="143">
        <f>IF(N1299="zákl. přenesená",J1299,0)</f>
        <v>0</v>
      </c>
      <c r="BH1299" s="143">
        <f>IF(N1299="sníž. přenesená",J1299,0)</f>
        <v>0</v>
      </c>
      <c r="BI1299" s="143">
        <f>IF(N1299="nulová",J1299,0)</f>
        <v>0</v>
      </c>
      <c r="BJ1299" s="18" t="s">
        <v>84</v>
      </c>
      <c r="BK1299" s="143">
        <f>ROUND(I1299*H1299,2)</f>
        <v>0</v>
      </c>
      <c r="BL1299" s="18" t="s">
        <v>256</v>
      </c>
      <c r="BM1299" s="142" t="s">
        <v>1431</v>
      </c>
    </row>
    <row r="1300" spans="2:47" s="1" customFormat="1" ht="19.2">
      <c r="B1300" s="34"/>
      <c r="D1300" s="144" t="s">
        <v>155</v>
      </c>
      <c r="F1300" s="145" t="s">
        <v>1430</v>
      </c>
      <c r="I1300" s="146"/>
      <c r="L1300" s="34"/>
      <c r="M1300" s="147"/>
      <c r="T1300" s="55"/>
      <c r="AT1300" s="18" t="s">
        <v>155</v>
      </c>
      <c r="AU1300" s="18" t="s">
        <v>86</v>
      </c>
    </row>
    <row r="1301" spans="2:65" s="1" customFormat="1" ht="24.15" customHeight="1">
      <c r="B1301" s="129"/>
      <c r="C1301" s="130" t="s">
        <v>1432</v>
      </c>
      <c r="D1301" s="130" t="s">
        <v>148</v>
      </c>
      <c r="E1301" s="132" t="s">
        <v>1433</v>
      </c>
      <c r="F1301" s="133" t="s">
        <v>1434</v>
      </c>
      <c r="G1301" s="134" t="s">
        <v>641</v>
      </c>
      <c r="H1301" s="135">
        <v>3</v>
      </c>
      <c r="I1301" s="136"/>
      <c r="J1301" s="137">
        <f>ROUND(I1301*H1301,2)</f>
        <v>0</v>
      </c>
      <c r="K1301" s="133" t="s">
        <v>152</v>
      </c>
      <c r="L1301" s="34"/>
      <c r="M1301" s="138" t="s">
        <v>3</v>
      </c>
      <c r="N1301" s="139" t="s">
        <v>47</v>
      </c>
      <c r="P1301" s="140">
        <f>O1301*H1301</f>
        <v>0</v>
      </c>
      <c r="Q1301" s="140">
        <v>0.0009179</v>
      </c>
      <c r="R1301" s="140">
        <f>Q1301*H1301</f>
        <v>0.0027537</v>
      </c>
      <c r="S1301" s="140">
        <v>0</v>
      </c>
      <c r="T1301" s="141">
        <f>S1301*H1301</f>
        <v>0</v>
      </c>
      <c r="AR1301" s="142" t="s">
        <v>256</v>
      </c>
      <c r="AT1301" s="142" t="s">
        <v>148</v>
      </c>
      <c r="AU1301" s="142" t="s">
        <v>86</v>
      </c>
      <c r="AY1301" s="18" t="s">
        <v>146</v>
      </c>
      <c r="BE1301" s="143">
        <f>IF(N1301="základní",J1301,0)</f>
        <v>0</v>
      </c>
      <c r="BF1301" s="143">
        <f>IF(N1301="snížená",J1301,0)</f>
        <v>0</v>
      </c>
      <c r="BG1301" s="143">
        <f>IF(N1301="zákl. přenesená",J1301,0)</f>
        <v>0</v>
      </c>
      <c r="BH1301" s="143">
        <f>IF(N1301="sníž. přenesená",J1301,0)</f>
        <v>0</v>
      </c>
      <c r="BI1301" s="143">
        <f>IF(N1301="nulová",J1301,0)</f>
        <v>0</v>
      </c>
      <c r="BJ1301" s="18" t="s">
        <v>84</v>
      </c>
      <c r="BK1301" s="143">
        <f>ROUND(I1301*H1301,2)</f>
        <v>0</v>
      </c>
      <c r="BL1301" s="18" t="s">
        <v>256</v>
      </c>
      <c r="BM1301" s="142" t="s">
        <v>1435</v>
      </c>
    </row>
    <row r="1302" spans="2:47" s="1" customFormat="1" ht="19.2">
      <c r="B1302" s="34"/>
      <c r="D1302" s="144" t="s">
        <v>155</v>
      </c>
      <c r="F1302" s="145" t="s">
        <v>1436</v>
      </c>
      <c r="I1302" s="146"/>
      <c r="L1302" s="34"/>
      <c r="M1302" s="147"/>
      <c r="T1302" s="55"/>
      <c r="AT1302" s="18" t="s">
        <v>155</v>
      </c>
      <c r="AU1302" s="18" t="s">
        <v>86</v>
      </c>
    </row>
    <row r="1303" spans="2:47" s="1" customFormat="1" ht="12">
      <c r="B1303" s="34"/>
      <c r="D1303" s="148" t="s">
        <v>157</v>
      </c>
      <c r="F1303" s="149" t="s">
        <v>1437</v>
      </c>
      <c r="I1303" s="146"/>
      <c r="L1303" s="34"/>
      <c r="M1303" s="147"/>
      <c r="T1303" s="55"/>
      <c r="AT1303" s="18" t="s">
        <v>157</v>
      </c>
      <c r="AU1303" s="18" t="s">
        <v>86</v>
      </c>
    </row>
    <row r="1304" spans="2:65" s="1" customFormat="1" ht="24.15" customHeight="1">
      <c r="B1304" s="129"/>
      <c r="C1304" s="170" t="s">
        <v>1438</v>
      </c>
      <c r="D1304" s="170" t="s">
        <v>257</v>
      </c>
      <c r="E1304" s="172" t="s">
        <v>1439</v>
      </c>
      <c r="F1304" s="173" t="s">
        <v>1440</v>
      </c>
      <c r="G1304" s="174" t="s">
        <v>151</v>
      </c>
      <c r="H1304" s="175">
        <v>8.352</v>
      </c>
      <c r="I1304" s="176"/>
      <c r="J1304" s="177">
        <f>ROUND(I1304*H1304,2)</f>
        <v>0</v>
      </c>
      <c r="K1304" s="173" t="s">
        <v>152</v>
      </c>
      <c r="L1304" s="178"/>
      <c r="M1304" s="179" t="s">
        <v>3</v>
      </c>
      <c r="N1304" s="180" t="s">
        <v>47</v>
      </c>
      <c r="P1304" s="140">
        <f>O1304*H1304</f>
        <v>0</v>
      </c>
      <c r="Q1304" s="140">
        <v>0.04021</v>
      </c>
      <c r="R1304" s="140">
        <f>Q1304*H1304</f>
        <v>0.33583392</v>
      </c>
      <c r="S1304" s="140">
        <v>0</v>
      </c>
      <c r="T1304" s="141">
        <f>S1304*H1304</f>
        <v>0</v>
      </c>
      <c r="AR1304" s="142" t="s">
        <v>379</v>
      </c>
      <c r="AT1304" s="142" t="s">
        <v>257</v>
      </c>
      <c r="AU1304" s="142" t="s">
        <v>86</v>
      </c>
      <c r="AY1304" s="18" t="s">
        <v>146</v>
      </c>
      <c r="BE1304" s="143">
        <f>IF(N1304="základní",J1304,0)</f>
        <v>0</v>
      </c>
      <c r="BF1304" s="143">
        <f>IF(N1304="snížená",J1304,0)</f>
        <v>0</v>
      </c>
      <c r="BG1304" s="143">
        <f>IF(N1304="zákl. přenesená",J1304,0)</f>
        <v>0</v>
      </c>
      <c r="BH1304" s="143">
        <f>IF(N1304="sníž. přenesená",J1304,0)</f>
        <v>0</v>
      </c>
      <c r="BI1304" s="143">
        <f>IF(N1304="nulová",J1304,0)</f>
        <v>0</v>
      </c>
      <c r="BJ1304" s="18" t="s">
        <v>84</v>
      </c>
      <c r="BK1304" s="143">
        <f>ROUND(I1304*H1304,2)</f>
        <v>0</v>
      </c>
      <c r="BL1304" s="18" t="s">
        <v>256</v>
      </c>
      <c r="BM1304" s="142" t="s">
        <v>1441</v>
      </c>
    </row>
    <row r="1305" spans="2:47" s="1" customFormat="1" ht="19.2">
      <c r="B1305" s="34"/>
      <c r="D1305" s="144" t="s">
        <v>155</v>
      </c>
      <c r="F1305" s="145" t="s">
        <v>1440</v>
      </c>
      <c r="I1305" s="146"/>
      <c r="L1305" s="34"/>
      <c r="M1305" s="147"/>
      <c r="T1305" s="55"/>
      <c r="AT1305" s="18" t="s">
        <v>155</v>
      </c>
      <c r="AU1305" s="18" t="s">
        <v>86</v>
      </c>
    </row>
    <row r="1306" spans="2:51" s="12" customFormat="1" ht="12">
      <c r="B1306" s="150"/>
      <c r="D1306" s="144" t="s">
        <v>171</v>
      </c>
      <c r="E1306" s="151" t="s">
        <v>3</v>
      </c>
      <c r="F1306" s="152" t="s">
        <v>1442</v>
      </c>
      <c r="H1306" s="153">
        <v>3.19</v>
      </c>
      <c r="I1306" s="154"/>
      <c r="L1306" s="150"/>
      <c r="M1306" s="155"/>
      <c r="T1306" s="156"/>
      <c r="AT1306" s="151" t="s">
        <v>171</v>
      </c>
      <c r="AU1306" s="151" t="s">
        <v>86</v>
      </c>
      <c r="AV1306" s="12" t="s">
        <v>86</v>
      </c>
      <c r="AW1306" s="12" t="s">
        <v>37</v>
      </c>
      <c r="AX1306" s="12" t="s">
        <v>76</v>
      </c>
      <c r="AY1306" s="151" t="s">
        <v>146</v>
      </c>
    </row>
    <row r="1307" spans="2:51" s="12" customFormat="1" ht="12">
      <c r="B1307" s="150"/>
      <c r="D1307" s="144" t="s">
        <v>171</v>
      </c>
      <c r="E1307" s="151" t="s">
        <v>3</v>
      </c>
      <c r="F1307" s="152" t="s">
        <v>1443</v>
      </c>
      <c r="H1307" s="153">
        <v>1.862</v>
      </c>
      <c r="I1307" s="154"/>
      <c r="L1307" s="150"/>
      <c r="M1307" s="155"/>
      <c r="T1307" s="156"/>
      <c r="AT1307" s="151" t="s">
        <v>171</v>
      </c>
      <c r="AU1307" s="151" t="s">
        <v>86</v>
      </c>
      <c r="AV1307" s="12" t="s">
        <v>86</v>
      </c>
      <c r="AW1307" s="12" t="s">
        <v>37</v>
      </c>
      <c r="AX1307" s="12" t="s">
        <v>76</v>
      </c>
      <c r="AY1307" s="151" t="s">
        <v>146</v>
      </c>
    </row>
    <row r="1308" spans="2:51" s="12" customFormat="1" ht="12">
      <c r="B1308" s="150"/>
      <c r="D1308" s="144" t="s">
        <v>171</v>
      </c>
      <c r="E1308" s="151" t="s">
        <v>3</v>
      </c>
      <c r="F1308" s="152" t="s">
        <v>1444</v>
      </c>
      <c r="H1308" s="153">
        <v>3.3</v>
      </c>
      <c r="I1308" s="154"/>
      <c r="L1308" s="150"/>
      <c r="M1308" s="155"/>
      <c r="T1308" s="156"/>
      <c r="AT1308" s="151" t="s">
        <v>171</v>
      </c>
      <c r="AU1308" s="151" t="s">
        <v>86</v>
      </c>
      <c r="AV1308" s="12" t="s">
        <v>86</v>
      </c>
      <c r="AW1308" s="12" t="s">
        <v>37</v>
      </c>
      <c r="AX1308" s="12" t="s">
        <v>76</v>
      </c>
      <c r="AY1308" s="151" t="s">
        <v>146</v>
      </c>
    </row>
    <row r="1309" spans="2:51" s="14" customFormat="1" ht="12">
      <c r="B1309" s="163"/>
      <c r="D1309" s="144" t="s">
        <v>171</v>
      </c>
      <c r="E1309" s="164" t="s">
        <v>3</v>
      </c>
      <c r="F1309" s="165" t="s">
        <v>180</v>
      </c>
      <c r="H1309" s="166">
        <v>8.352</v>
      </c>
      <c r="I1309" s="167"/>
      <c r="L1309" s="163"/>
      <c r="M1309" s="168"/>
      <c r="T1309" s="169"/>
      <c r="AT1309" s="164" t="s">
        <v>171</v>
      </c>
      <c r="AU1309" s="164" t="s">
        <v>86</v>
      </c>
      <c r="AV1309" s="14" t="s">
        <v>153</v>
      </c>
      <c r="AW1309" s="14" t="s">
        <v>37</v>
      </c>
      <c r="AX1309" s="14" t="s">
        <v>84</v>
      </c>
      <c r="AY1309" s="164" t="s">
        <v>146</v>
      </c>
    </row>
    <row r="1310" spans="2:65" s="1" customFormat="1" ht="16.5" customHeight="1">
      <c r="B1310" s="129"/>
      <c r="C1310" s="130" t="s">
        <v>1445</v>
      </c>
      <c r="D1310" s="130" t="s">
        <v>148</v>
      </c>
      <c r="E1310" s="132" t="s">
        <v>1446</v>
      </c>
      <c r="F1310" s="133" t="s">
        <v>1447</v>
      </c>
      <c r="G1310" s="134" t="s">
        <v>641</v>
      </c>
      <c r="H1310" s="135">
        <v>36</v>
      </c>
      <c r="I1310" s="136"/>
      <c r="J1310" s="137">
        <f>ROUND(I1310*H1310,2)</f>
        <v>0</v>
      </c>
      <c r="K1310" s="133" t="s">
        <v>152</v>
      </c>
      <c r="L1310" s="34"/>
      <c r="M1310" s="138" t="s">
        <v>3</v>
      </c>
      <c r="N1310" s="139" t="s">
        <v>47</v>
      </c>
      <c r="P1310" s="140">
        <f>O1310*H1310</f>
        <v>0</v>
      </c>
      <c r="Q1310" s="140">
        <v>0</v>
      </c>
      <c r="R1310" s="140">
        <f>Q1310*H1310</f>
        <v>0</v>
      </c>
      <c r="S1310" s="140">
        <v>0</v>
      </c>
      <c r="T1310" s="141">
        <f>S1310*H1310</f>
        <v>0</v>
      </c>
      <c r="AR1310" s="142" t="s">
        <v>256</v>
      </c>
      <c r="AT1310" s="142" t="s">
        <v>148</v>
      </c>
      <c r="AU1310" s="142" t="s">
        <v>86</v>
      </c>
      <c r="AY1310" s="18" t="s">
        <v>146</v>
      </c>
      <c r="BE1310" s="143">
        <f>IF(N1310="základní",J1310,0)</f>
        <v>0</v>
      </c>
      <c r="BF1310" s="143">
        <f>IF(N1310="snížená",J1310,0)</f>
        <v>0</v>
      </c>
      <c r="BG1310" s="143">
        <f>IF(N1310="zákl. přenesená",J1310,0)</f>
        <v>0</v>
      </c>
      <c r="BH1310" s="143">
        <f>IF(N1310="sníž. přenesená",J1310,0)</f>
        <v>0</v>
      </c>
      <c r="BI1310" s="143">
        <f>IF(N1310="nulová",J1310,0)</f>
        <v>0</v>
      </c>
      <c r="BJ1310" s="18" t="s">
        <v>84</v>
      </c>
      <c r="BK1310" s="143">
        <f>ROUND(I1310*H1310,2)</f>
        <v>0</v>
      </c>
      <c r="BL1310" s="18" t="s">
        <v>256</v>
      </c>
      <c r="BM1310" s="142" t="s">
        <v>1448</v>
      </c>
    </row>
    <row r="1311" spans="2:47" s="1" customFormat="1" ht="12">
      <c r="B1311" s="34"/>
      <c r="D1311" s="144" t="s">
        <v>155</v>
      </c>
      <c r="F1311" s="145" t="s">
        <v>1449</v>
      </c>
      <c r="I1311" s="146"/>
      <c r="L1311" s="34"/>
      <c r="M1311" s="147"/>
      <c r="T1311" s="55"/>
      <c r="AT1311" s="18" t="s">
        <v>155</v>
      </c>
      <c r="AU1311" s="18" t="s">
        <v>86</v>
      </c>
    </row>
    <row r="1312" spans="2:47" s="1" customFormat="1" ht="12">
      <c r="B1312" s="34"/>
      <c r="D1312" s="148" t="s">
        <v>157</v>
      </c>
      <c r="F1312" s="149" t="s">
        <v>1450</v>
      </c>
      <c r="I1312" s="146"/>
      <c r="L1312" s="34"/>
      <c r="M1312" s="147"/>
      <c r="T1312" s="55"/>
      <c r="AT1312" s="18" t="s">
        <v>157</v>
      </c>
      <c r="AU1312" s="18" t="s">
        <v>86</v>
      </c>
    </row>
    <row r="1313" spans="2:65" s="1" customFormat="1" ht="24.15" customHeight="1">
      <c r="B1313" s="129"/>
      <c r="C1313" s="170" t="s">
        <v>1451</v>
      </c>
      <c r="D1313" s="170" t="s">
        <v>257</v>
      </c>
      <c r="E1313" s="172" t="s">
        <v>1452</v>
      </c>
      <c r="F1313" s="173" t="s">
        <v>1453</v>
      </c>
      <c r="G1313" s="174" t="s">
        <v>641</v>
      </c>
      <c r="H1313" s="175">
        <v>36</v>
      </c>
      <c r="I1313" s="176"/>
      <c r="J1313" s="177">
        <f>ROUND(I1313*H1313,2)</f>
        <v>0</v>
      </c>
      <c r="K1313" s="173" t="s">
        <v>152</v>
      </c>
      <c r="L1313" s="178"/>
      <c r="M1313" s="179" t="s">
        <v>3</v>
      </c>
      <c r="N1313" s="180" t="s">
        <v>47</v>
      </c>
      <c r="P1313" s="140">
        <f>O1313*H1313</f>
        <v>0</v>
      </c>
      <c r="Q1313" s="140">
        <v>0.00015</v>
      </c>
      <c r="R1313" s="140">
        <f>Q1313*H1313</f>
        <v>0.005399999999999999</v>
      </c>
      <c r="S1313" s="140">
        <v>0</v>
      </c>
      <c r="T1313" s="141">
        <f>S1313*H1313</f>
        <v>0</v>
      </c>
      <c r="AR1313" s="142" t="s">
        <v>379</v>
      </c>
      <c r="AT1313" s="142" t="s">
        <v>257</v>
      </c>
      <c r="AU1313" s="142" t="s">
        <v>86</v>
      </c>
      <c r="AY1313" s="18" t="s">
        <v>146</v>
      </c>
      <c r="BE1313" s="143">
        <f>IF(N1313="základní",J1313,0)</f>
        <v>0</v>
      </c>
      <c r="BF1313" s="143">
        <f>IF(N1313="snížená",J1313,0)</f>
        <v>0</v>
      </c>
      <c r="BG1313" s="143">
        <f>IF(N1313="zákl. přenesená",J1313,0)</f>
        <v>0</v>
      </c>
      <c r="BH1313" s="143">
        <f>IF(N1313="sníž. přenesená",J1313,0)</f>
        <v>0</v>
      </c>
      <c r="BI1313" s="143">
        <f>IF(N1313="nulová",J1313,0)</f>
        <v>0</v>
      </c>
      <c r="BJ1313" s="18" t="s">
        <v>84</v>
      </c>
      <c r="BK1313" s="143">
        <f>ROUND(I1313*H1313,2)</f>
        <v>0</v>
      </c>
      <c r="BL1313" s="18" t="s">
        <v>256</v>
      </c>
      <c r="BM1313" s="142" t="s">
        <v>1454</v>
      </c>
    </row>
    <row r="1314" spans="2:47" s="1" customFormat="1" ht="12">
      <c r="B1314" s="34"/>
      <c r="D1314" s="144" t="s">
        <v>155</v>
      </c>
      <c r="F1314" s="145" t="s">
        <v>1453</v>
      </c>
      <c r="I1314" s="146"/>
      <c r="L1314" s="34"/>
      <c r="M1314" s="147"/>
      <c r="T1314" s="55"/>
      <c r="AT1314" s="18" t="s">
        <v>155</v>
      </c>
      <c r="AU1314" s="18" t="s">
        <v>86</v>
      </c>
    </row>
    <row r="1315" spans="2:65" s="1" customFormat="1" ht="21.75" customHeight="1">
      <c r="B1315" s="129"/>
      <c r="C1315" s="130" t="s">
        <v>1455</v>
      </c>
      <c r="D1315" s="130" t="s">
        <v>148</v>
      </c>
      <c r="E1315" s="132" t="s">
        <v>1456</v>
      </c>
      <c r="F1315" s="133" t="s">
        <v>1457</v>
      </c>
      <c r="G1315" s="134" t="s">
        <v>641</v>
      </c>
      <c r="H1315" s="135">
        <v>36</v>
      </c>
      <c r="I1315" s="136"/>
      <c r="J1315" s="137">
        <f>ROUND(I1315*H1315,2)</f>
        <v>0</v>
      </c>
      <c r="K1315" s="133" t="s">
        <v>152</v>
      </c>
      <c r="L1315" s="34"/>
      <c r="M1315" s="138" t="s">
        <v>3</v>
      </c>
      <c r="N1315" s="139" t="s">
        <v>47</v>
      </c>
      <c r="P1315" s="140">
        <f>O1315*H1315</f>
        <v>0</v>
      </c>
      <c r="Q1315" s="140">
        <v>0</v>
      </c>
      <c r="R1315" s="140">
        <f>Q1315*H1315</f>
        <v>0</v>
      </c>
      <c r="S1315" s="140">
        <v>0</v>
      </c>
      <c r="T1315" s="141">
        <f>S1315*H1315</f>
        <v>0</v>
      </c>
      <c r="AR1315" s="142" t="s">
        <v>256</v>
      </c>
      <c r="AT1315" s="142" t="s">
        <v>148</v>
      </c>
      <c r="AU1315" s="142" t="s">
        <v>86</v>
      </c>
      <c r="AY1315" s="18" t="s">
        <v>146</v>
      </c>
      <c r="BE1315" s="143">
        <f>IF(N1315="základní",J1315,0)</f>
        <v>0</v>
      </c>
      <c r="BF1315" s="143">
        <f>IF(N1315="snížená",J1315,0)</f>
        <v>0</v>
      </c>
      <c r="BG1315" s="143">
        <f>IF(N1315="zákl. přenesená",J1315,0)</f>
        <v>0</v>
      </c>
      <c r="BH1315" s="143">
        <f>IF(N1315="sníž. přenesená",J1315,0)</f>
        <v>0</v>
      </c>
      <c r="BI1315" s="143">
        <f>IF(N1315="nulová",J1315,0)</f>
        <v>0</v>
      </c>
      <c r="BJ1315" s="18" t="s">
        <v>84</v>
      </c>
      <c r="BK1315" s="143">
        <f>ROUND(I1315*H1315,2)</f>
        <v>0</v>
      </c>
      <c r="BL1315" s="18" t="s">
        <v>256</v>
      </c>
      <c r="BM1315" s="142" t="s">
        <v>1458</v>
      </c>
    </row>
    <row r="1316" spans="2:47" s="1" customFormat="1" ht="19.2">
      <c r="B1316" s="34"/>
      <c r="D1316" s="144" t="s">
        <v>155</v>
      </c>
      <c r="F1316" s="145" t="s">
        <v>1459</v>
      </c>
      <c r="I1316" s="146"/>
      <c r="L1316" s="34"/>
      <c r="M1316" s="147"/>
      <c r="T1316" s="55"/>
      <c r="AT1316" s="18" t="s">
        <v>155</v>
      </c>
      <c r="AU1316" s="18" t="s">
        <v>86</v>
      </c>
    </row>
    <row r="1317" spans="2:47" s="1" customFormat="1" ht="12">
      <c r="B1317" s="34"/>
      <c r="D1317" s="148" t="s">
        <v>157</v>
      </c>
      <c r="F1317" s="149" t="s">
        <v>1460</v>
      </c>
      <c r="I1317" s="146"/>
      <c r="L1317" s="34"/>
      <c r="M1317" s="147"/>
      <c r="T1317" s="55"/>
      <c r="AT1317" s="18" t="s">
        <v>157</v>
      </c>
      <c r="AU1317" s="18" t="s">
        <v>86</v>
      </c>
    </row>
    <row r="1318" spans="2:65" s="1" customFormat="1" ht="16.5" customHeight="1">
      <c r="B1318" s="129"/>
      <c r="C1318" s="170" t="s">
        <v>1461</v>
      </c>
      <c r="D1318" s="170" t="s">
        <v>257</v>
      </c>
      <c r="E1318" s="172" t="s">
        <v>1462</v>
      </c>
      <c r="F1318" s="173" t="s">
        <v>1463</v>
      </c>
      <c r="G1318" s="174" t="s">
        <v>641</v>
      </c>
      <c r="H1318" s="175">
        <v>36</v>
      </c>
      <c r="I1318" s="176"/>
      <c r="J1318" s="177">
        <f>ROUND(I1318*H1318,2)</f>
        <v>0</v>
      </c>
      <c r="K1318" s="173" t="s">
        <v>152</v>
      </c>
      <c r="L1318" s="178"/>
      <c r="M1318" s="179" t="s">
        <v>3</v>
      </c>
      <c r="N1318" s="180" t="s">
        <v>47</v>
      </c>
      <c r="P1318" s="140">
        <f>O1318*H1318</f>
        <v>0</v>
      </c>
      <c r="Q1318" s="140">
        <v>0.0022</v>
      </c>
      <c r="R1318" s="140">
        <f>Q1318*H1318</f>
        <v>0.0792</v>
      </c>
      <c r="S1318" s="140">
        <v>0</v>
      </c>
      <c r="T1318" s="141">
        <f>S1318*H1318</f>
        <v>0</v>
      </c>
      <c r="AR1318" s="142" t="s">
        <v>379</v>
      </c>
      <c r="AT1318" s="142" t="s">
        <v>257</v>
      </c>
      <c r="AU1318" s="142" t="s">
        <v>86</v>
      </c>
      <c r="AY1318" s="18" t="s">
        <v>146</v>
      </c>
      <c r="BE1318" s="143">
        <f>IF(N1318="základní",J1318,0)</f>
        <v>0</v>
      </c>
      <c r="BF1318" s="143">
        <f>IF(N1318="snížená",J1318,0)</f>
        <v>0</v>
      </c>
      <c r="BG1318" s="143">
        <f>IF(N1318="zákl. přenesená",J1318,0)</f>
        <v>0</v>
      </c>
      <c r="BH1318" s="143">
        <f>IF(N1318="sníž. přenesená",J1318,0)</f>
        <v>0</v>
      </c>
      <c r="BI1318" s="143">
        <f>IF(N1318="nulová",J1318,0)</f>
        <v>0</v>
      </c>
      <c r="BJ1318" s="18" t="s">
        <v>84</v>
      </c>
      <c r="BK1318" s="143">
        <f>ROUND(I1318*H1318,2)</f>
        <v>0</v>
      </c>
      <c r="BL1318" s="18" t="s">
        <v>256</v>
      </c>
      <c r="BM1318" s="142" t="s">
        <v>1464</v>
      </c>
    </row>
    <row r="1319" spans="2:47" s="1" customFormat="1" ht="12">
      <c r="B1319" s="34"/>
      <c r="D1319" s="144" t="s">
        <v>155</v>
      </c>
      <c r="F1319" s="145" t="s">
        <v>1463</v>
      </c>
      <c r="I1319" s="146"/>
      <c r="L1319" s="34"/>
      <c r="M1319" s="147"/>
      <c r="T1319" s="55"/>
      <c r="AT1319" s="18" t="s">
        <v>155</v>
      </c>
      <c r="AU1319" s="18" t="s">
        <v>86</v>
      </c>
    </row>
    <row r="1320" spans="2:65" s="1" customFormat="1" ht="16.5" customHeight="1">
      <c r="B1320" s="129"/>
      <c r="C1320" s="130" t="s">
        <v>1465</v>
      </c>
      <c r="D1320" s="130" t="s">
        <v>148</v>
      </c>
      <c r="E1320" s="132" t="s">
        <v>1466</v>
      </c>
      <c r="F1320" s="133" t="s">
        <v>1467</v>
      </c>
      <c r="G1320" s="134" t="s">
        <v>641</v>
      </c>
      <c r="H1320" s="135">
        <v>3</v>
      </c>
      <c r="I1320" s="136"/>
      <c r="J1320" s="137">
        <f>ROUND(I1320*H1320,2)</f>
        <v>0</v>
      </c>
      <c r="K1320" s="133" t="s">
        <v>152</v>
      </c>
      <c r="L1320" s="34"/>
      <c r="M1320" s="138" t="s">
        <v>3</v>
      </c>
      <c r="N1320" s="139" t="s">
        <v>47</v>
      </c>
      <c r="P1320" s="140">
        <f>O1320*H1320</f>
        <v>0</v>
      </c>
      <c r="Q1320" s="140">
        <v>0</v>
      </c>
      <c r="R1320" s="140">
        <f>Q1320*H1320</f>
        <v>0</v>
      </c>
      <c r="S1320" s="140">
        <v>0</v>
      </c>
      <c r="T1320" s="141">
        <f>S1320*H1320</f>
        <v>0</v>
      </c>
      <c r="AR1320" s="142" t="s">
        <v>256</v>
      </c>
      <c r="AT1320" s="142" t="s">
        <v>148</v>
      </c>
      <c r="AU1320" s="142" t="s">
        <v>86</v>
      </c>
      <c r="AY1320" s="18" t="s">
        <v>146</v>
      </c>
      <c r="BE1320" s="143">
        <f>IF(N1320="základní",J1320,0)</f>
        <v>0</v>
      </c>
      <c r="BF1320" s="143">
        <f>IF(N1320="snížená",J1320,0)</f>
        <v>0</v>
      </c>
      <c r="BG1320" s="143">
        <f>IF(N1320="zákl. přenesená",J1320,0)</f>
        <v>0</v>
      </c>
      <c r="BH1320" s="143">
        <f>IF(N1320="sníž. přenesená",J1320,0)</f>
        <v>0</v>
      </c>
      <c r="BI1320" s="143">
        <f>IF(N1320="nulová",J1320,0)</f>
        <v>0</v>
      </c>
      <c r="BJ1320" s="18" t="s">
        <v>84</v>
      </c>
      <c r="BK1320" s="143">
        <f>ROUND(I1320*H1320,2)</f>
        <v>0</v>
      </c>
      <c r="BL1320" s="18" t="s">
        <v>256</v>
      </c>
      <c r="BM1320" s="142" t="s">
        <v>1468</v>
      </c>
    </row>
    <row r="1321" spans="2:47" s="1" customFormat="1" ht="19.2">
      <c r="B1321" s="34"/>
      <c r="D1321" s="144" t="s">
        <v>155</v>
      </c>
      <c r="F1321" s="145" t="s">
        <v>1469</v>
      </c>
      <c r="I1321" s="146"/>
      <c r="L1321" s="34"/>
      <c r="M1321" s="147"/>
      <c r="T1321" s="55"/>
      <c r="AT1321" s="18" t="s">
        <v>155</v>
      </c>
      <c r="AU1321" s="18" t="s">
        <v>86</v>
      </c>
    </row>
    <row r="1322" spans="2:47" s="1" customFormat="1" ht="12">
      <c r="B1322" s="34"/>
      <c r="D1322" s="148" t="s">
        <v>157</v>
      </c>
      <c r="F1322" s="149" t="s">
        <v>1470</v>
      </c>
      <c r="I1322" s="146"/>
      <c r="L1322" s="34"/>
      <c r="M1322" s="147"/>
      <c r="T1322" s="55"/>
      <c r="AT1322" s="18" t="s">
        <v>157</v>
      </c>
      <c r="AU1322" s="18" t="s">
        <v>86</v>
      </c>
    </row>
    <row r="1323" spans="2:65" s="1" customFormat="1" ht="24.15" customHeight="1">
      <c r="B1323" s="129"/>
      <c r="C1323" s="170" t="s">
        <v>1471</v>
      </c>
      <c r="D1323" s="170" t="s">
        <v>257</v>
      </c>
      <c r="E1323" s="172" t="s">
        <v>1472</v>
      </c>
      <c r="F1323" s="173" t="s">
        <v>1473</v>
      </c>
      <c r="G1323" s="174" t="s">
        <v>641</v>
      </c>
      <c r="H1323" s="175">
        <v>3</v>
      </c>
      <c r="I1323" s="176"/>
      <c r="J1323" s="177">
        <f>ROUND(I1323*H1323,2)</f>
        <v>0</v>
      </c>
      <c r="K1323" s="173" t="s">
        <v>152</v>
      </c>
      <c r="L1323" s="178"/>
      <c r="M1323" s="179" t="s">
        <v>3</v>
      </c>
      <c r="N1323" s="180" t="s">
        <v>47</v>
      </c>
      <c r="P1323" s="140">
        <f>O1323*H1323</f>
        <v>0</v>
      </c>
      <c r="Q1323" s="140">
        <v>0.00015</v>
      </c>
      <c r="R1323" s="140">
        <f>Q1323*H1323</f>
        <v>0.00045</v>
      </c>
      <c r="S1323" s="140">
        <v>0</v>
      </c>
      <c r="T1323" s="141">
        <f>S1323*H1323</f>
        <v>0</v>
      </c>
      <c r="AR1323" s="142" t="s">
        <v>379</v>
      </c>
      <c r="AT1323" s="142" t="s">
        <v>257</v>
      </c>
      <c r="AU1323" s="142" t="s">
        <v>86</v>
      </c>
      <c r="AY1323" s="18" t="s">
        <v>146</v>
      </c>
      <c r="BE1323" s="143">
        <f>IF(N1323="základní",J1323,0)</f>
        <v>0</v>
      </c>
      <c r="BF1323" s="143">
        <f>IF(N1323="snížená",J1323,0)</f>
        <v>0</v>
      </c>
      <c r="BG1323" s="143">
        <f>IF(N1323="zákl. přenesená",J1323,0)</f>
        <v>0</v>
      </c>
      <c r="BH1323" s="143">
        <f>IF(N1323="sníž. přenesená",J1323,0)</f>
        <v>0</v>
      </c>
      <c r="BI1323" s="143">
        <f>IF(N1323="nulová",J1323,0)</f>
        <v>0</v>
      </c>
      <c r="BJ1323" s="18" t="s">
        <v>84</v>
      </c>
      <c r="BK1323" s="143">
        <f>ROUND(I1323*H1323,2)</f>
        <v>0</v>
      </c>
      <c r="BL1323" s="18" t="s">
        <v>256</v>
      </c>
      <c r="BM1323" s="142" t="s">
        <v>1474</v>
      </c>
    </row>
    <row r="1324" spans="2:47" s="1" customFormat="1" ht="12">
      <c r="B1324" s="34"/>
      <c r="D1324" s="144" t="s">
        <v>155</v>
      </c>
      <c r="F1324" s="145" t="s">
        <v>1473</v>
      </c>
      <c r="I1324" s="146"/>
      <c r="L1324" s="34"/>
      <c r="M1324" s="147"/>
      <c r="T1324" s="55"/>
      <c r="AT1324" s="18" t="s">
        <v>155</v>
      </c>
      <c r="AU1324" s="18" t="s">
        <v>86</v>
      </c>
    </row>
    <row r="1325" spans="2:65" s="1" customFormat="1" ht="21.75" customHeight="1">
      <c r="B1325" s="129"/>
      <c r="C1325" s="130" t="s">
        <v>1475</v>
      </c>
      <c r="D1325" s="130" t="s">
        <v>148</v>
      </c>
      <c r="E1325" s="132" t="s">
        <v>1476</v>
      </c>
      <c r="F1325" s="133" t="s">
        <v>1477</v>
      </c>
      <c r="G1325" s="134" t="s">
        <v>641</v>
      </c>
      <c r="H1325" s="135">
        <v>3</v>
      </c>
      <c r="I1325" s="136"/>
      <c r="J1325" s="137">
        <f>ROUND(I1325*H1325,2)</f>
        <v>0</v>
      </c>
      <c r="K1325" s="133" t="s">
        <v>152</v>
      </c>
      <c r="L1325" s="34"/>
      <c r="M1325" s="138" t="s">
        <v>3</v>
      </c>
      <c r="N1325" s="139" t="s">
        <v>47</v>
      </c>
      <c r="P1325" s="140">
        <f>O1325*H1325</f>
        <v>0</v>
      </c>
      <c r="Q1325" s="140">
        <v>0</v>
      </c>
      <c r="R1325" s="140">
        <f>Q1325*H1325</f>
        <v>0</v>
      </c>
      <c r="S1325" s="140">
        <v>0</v>
      </c>
      <c r="T1325" s="141">
        <f>S1325*H1325</f>
        <v>0</v>
      </c>
      <c r="AR1325" s="142" t="s">
        <v>256</v>
      </c>
      <c r="AT1325" s="142" t="s">
        <v>148</v>
      </c>
      <c r="AU1325" s="142" t="s">
        <v>86</v>
      </c>
      <c r="AY1325" s="18" t="s">
        <v>146</v>
      </c>
      <c r="BE1325" s="143">
        <f>IF(N1325="základní",J1325,0)</f>
        <v>0</v>
      </c>
      <c r="BF1325" s="143">
        <f>IF(N1325="snížená",J1325,0)</f>
        <v>0</v>
      </c>
      <c r="BG1325" s="143">
        <f>IF(N1325="zákl. přenesená",J1325,0)</f>
        <v>0</v>
      </c>
      <c r="BH1325" s="143">
        <f>IF(N1325="sníž. přenesená",J1325,0)</f>
        <v>0</v>
      </c>
      <c r="BI1325" s="143">
        <f>IF(N1325="nulová",J1325,0)</f>
        <v>0</v>
      </c>
      <c r="BJ1325" s="18" t="s">
        <v>84</v>
      </c>
      <c r="BK1325" s="143">
        <f>ROUND(I1325*H1325,2)</f>
        <v>0</v>
      </c>
      <c r="BL1325" s="18" t="s">
        <v>256</v>
      </c>
      <c r="BM1325" s="142" t="s">
        <v>1478</v>
      </c>
    </row>
    <row r="1326" spans="2:47" s="1" customFormat="1" ht="19.2">
      <c r="B1326" s="34"/>
      <c r="D1326" s="144" t="s">
        <v>155</v>
      </c>
      <c r="F1326" s="145" t="s">
        <v>1479</v>
      </c>
      <c r="I1326" s="146"/>
      <c r="L1326" s="34"/>
      <c r="M1326" s="147"/>
      <c r="T1326" s="55"/>
      <c r="AT1326" s="18" t="s">
        <v>155</v>
      </c>
      <c r="AU1326" s="18" t="s">
        <v>86</v>
      </c>
    </row>
    <row r="1327" spans="2:47" s="1" customFormat="1" ht="12">
      <c r="B1327" s="34"/>
      <c r="D1327" s="148" t="s">
        <v>157</v>
      </c>
      <c r="F1327" s="149" t="s">
        <v>1480</v>
      </c>
      <c r="I1327" s="146"/>
      <c r="L1327" s="34"/>
      <c r="M1327" s="147"/>
      <c r="T1327" s="55"/>
      <c r="AT1327" s="18" t="s">
        <v>157</v>
      </c>
      <c r="AU1327" s="18" t="s">
        <v>86</v>
      </c>
    </row>
    <row r="1328" spans="2:65" s="1" customFormat="1" ht="16.5" customHeight="1">
      <c r="B1328" s="129"/>
      <c r="C1328" s="170" t="s">
        <v>1481</v>
      </c>
      <c r="D1328" s="170" t="s">
        <v>257</v>
      </c>
      <c r="E1328" s="172" t="s">
        <v>1482</v>
      </c>
      <c r="F1328" s="173" t="s">
        <v>1483</v>
      </c>
      <c r="G1328" s="174" t="s">
        <v>641</v>
      </c>
      <c r="H1328" s="175">
        <v>3</v>
      </c>
      <c r="I1328" s="176"/>
      <c r="J1328" s="177">
        <f>ROUND(I1328*H1328,2)</f>
        <v>0</v>
      </c>
      <c r="K1328" s="173" t="s">
        <v>152</v>
      </c>
      <c r="L1328" s="178"/>
      <c r="M1328" s="179" t="s">
        <v>3</v>
      </c>
      <c r="N1328" s="180" t="s">
        <v>47</v>
      </c>
      <c r="P1328" s="140">
        <f>O1328*H1328</f>
        <v>0</v>
      </c>
      <c r="Q1328" s="140">
        <v>0.0022</v>
      </c>
      <c r="R1328" s="140">
        <f>Q1328*H1328</f>
        <v>0.0066</v>
      </c>
      <c r="S1328" s="140">
        <v>0</v>
      </c>
      <c r="T1328" s="141">
        <f>S1328*H1328</f>
        <v>0</v>
      </c>
      <c r="AR1328" s="142" t="s">
        <v>379</v>
      </c>
      <c r="AT1328" s="142" t="s">
        <v>257</v>
      </c>
      <c r="AU1328" s="142" t="s">
        <v>86</v>
      </c>
      <c r="AY1328" s="18" t="s">
        <v>146</v>
      </c>
      <c r="BE1328" s="143">
        <f>IF(N1328="základní",J1328,0)</f>
        <v>0</v>
      </c>
      <c r="BF1328" s="143">
        <f>IF(N1328="snížená",J1328,0)</f>
        <v>0</v>
      </c>
      <c r="BG1328" s="143">
        <f>IF(N1328="zákl. přenesená",J1328,0)</f>
        <v>0</v>
      </c>
      <c r="BH1328" s="143">
        <f>IF(N1328="sníž. přenesená",J1328,0)</f>
        <v>0</v>
      </c>
      <c r="BI1328" s="143">
        <f>IF(N1328="nulová",J1328,0)</f>
        <v>0</v>
      </c>
      <c r="BJ1328" s="18" t="s">
        <v>84</v>
      </c>
      <c r="BK1328" s="143">
        <f>ROUND(I1328*H1328,2)</f>
        <v>0</v>
      </c>
      <c r="BL1328" s="18" t="s">
        <v>256</v>
      </c>
      <c r="BM1328" s="142" t="s">
        <v>1484</v>
      </c>
    </row>
    <row r="1329" spans="2:47" s="1" customFormat="1" ht="12">
      <c r="B1329" s="34"/>
      <c r="D1329" s="144" t="s">
        <v>155</v>
      </c>
      <c r="F1329" s="145" t="s">
        <v>1483</v>
      </c>
      <c r="I1329" s="146"/>
      <c r="L1329" s="34"/>
      <c r="M1329" s="147"/>
      <c r="T1329" s="55"/>
      <c r="AT1329" s="18" t="s">
        <v>155</v>
      </c>
      <c r="AU1329" s="18" t="s">
        <v>86</v>
      </c>
    </row>
    <row r="1330" spans="2:65" s="1" customFormat="1" ht="24.15" customHeight="1">
      <c r="B1330" s="129"/>
      <c r="C1330" s="130" t="s">
        <v>1485</v>
      </c>
      <c r="D1330" s="130" t="s">
        <v>148</v>
      </c>
      <c r="E1330" s="132" t="s">
        <v>1486</v>
      </c>
      <c r="F1330" s="133" t="s">
        <v>1487</v>
      </c>
      <c r="G1330" s="134" t="s">
        <v>641</v>
      </c>
      <c r="H1330" s="135">
        <v>21</v>
      </c>
      <c r="I1330" s="136"/>
      <c r="J1330" s="137">
        <f>ROUND(I1330*H1330,2)</f>
        <v>0</v>
      </c>
      <c r="K1330" s="133" t="s">
        <v>152</v>
      </c>
      <c r="L1330" s="34"/>
      <c r="M1330" s="138" t="s">
        <v>3</v>
      </c>
      <c r="N1330" s="139" t="s">
        <v>47</v>
      </c>
      <c r="P1330" s="140">
        <f>O1330*H1330</f>
        <v>0</v>
      </c>
      <c r="Q1330" s="140">
        <v>0</v>
      </c>
      <c r="R1330" s="140">
        <f>Q1330*H1330</f>
        <v>0</v>
      </c>
      <c r="S1330" s="140">
        <v>0.0881</v>
      </c>
      <c r="T1330" s="141">
        <f>S1330*H1330</f>
        <v>1.8500999999999999</v>
      </c>
      <c r="AR1330" s="142" t="s">
        <v>256</v>
      </c>
      <c r="AT1330" s="142" t="s">
        <v>148</v>
      </c>
      <c r="AU1330" s="142" t="s">
        <v>86</v>
      </c>
      <c r="AY1330" s="18" t="s">
        <v>146</v>
      </c>
      <c r="BE1330" s="143">
        <f>IF(N1330="základní",J1330,0)</f>
        <v>0</v>
      </c>
      <c r="BF1330" s="143">
        <f>IF(N1330="snížená",J1330,0)</f>
        <v>0</v>
      </c>
      <c r="BG1330" s="143">
        <f>IF(N1330="zákl. přenesená",J1330,0)</f>
        <v>0</v>
      </c>
      <c r="BH1330" s="143">
        <f>IF(N1330="sníž. přenesená",J1330,0)</f>
        <v>0</v>
      </c>
      <c r="BI1330" s="143">
        <f>IF(N1330="nulová",J1330,0)</f>
        <v>0</v>
      </c>
      <c r="BJ1330" s="18" t="s">
        <v>84</v>
      </c>
      <c r="BK1330" s="143">
        <f>ROUND(I1330*H1330,2)</f>
        <v>0</v>
      </c>
      <c r="BL1330" s="18" t="s">
        <v>256</v>
      </c>
      <c r="BM1330" s="142" t="s">
        <v>1488</v>
      </c>
    </row>
    <row r="1331" spans="2:47" s="1" customFormat="1" ht="12">
      <c r="B1331" s="34"/>
      <c r="D1331" s="144" t="s">
        <v>155</v>
      </c>
      <c r="F1331" s="145" t="s">
        <v>1489</v>
      </c>
      <c r="I1331" s="146"/>
      <c r="L1331" s="34"/>
      <c r="M1331" s="147"/>
      <c r="T1331" s="55"/>
      <c r="AT1331" s="18" t="s">
        <v>155</v>
      </c>
      <c r="AU1331" s="18" t="s">
        <v>86</v>
      </c>
    </row>
    <row r="1332" spans="2:47" s="1" customFormat="1" ht="12">
      <c r="B1332" s="34"/>
      <c r="D1332" s="148" t="s">
        <v>157</v>
      </c>
      <c r="F1332" s="149" t="s">
        <v>1490</v>
      </c>
      <c r="I1332" s="146"/>
      <c r="L1332" s="34"/>
      <c r="M1332" s="147"/>
      <c r="T1332" s="55"/>
      <c r="AT1332" s="18" t="s">
        <v>157</v>
      </c>
      <c r="AU1332" s="18" t="s">
        <v>86</v>
      </c>
    </row>
    <row r="1333" spans="2:51" s="12" customFormat="1" ht="12">
      <c r="B1333" s="150"/>
      <c r="D1333" s="144" t="s">
        <v>171</v>
      </c>
      <c r="E1333" s="151" t="s">
        <v>3</v>
      </c>
      <c r="F1333" s="152" t="s">
        <v>1491</v>
      </c>
      <c r="H1333" s="153">
        <v>21</v>
      </c>
      <c r="I1333" s="154"/>
      <c r="L1333" s="150"/>
      <c r="M1333" s="155"/>
      <c r="T1333" s="156"/>
      <c r="AT1333" s="151" t="s">
        <v>171</v>
      </c>
      <c r="AU1333" s="151" t="s">
        <v>86</v>
      </c>
      <c r="AV1333" s="12" t="s">
        <v>86</v>
      </c>
      <c r="AW1333" s="12" t="s">
        <v>37</v>
      </c>
      <c r="AX1333" s="12" t="s">
        <v>84</v>
      </c>
      <c r="AY1333" s="151" t="s">
        <v>146</v>
      </c>
    </row>
    <row r="1334" spans="2:65" s="1" customFormat="1" ht="16.5" customHeight="1">
      <c r="B1334" s="129"/>
      <c r="C1334" s="279" t="s">
        <v>1492</v>
      </c>
      <c r="D1334" s="279" t="s">
        <v>1493</v>
      </c>
      <c r="E1334" s="280" t="s">
        <v>1494</v>
      </c>
      <c r="F1334" s="281" t="s">
        <v>1495</v>
      </c>
      <c r="G1334" s="282" t="s">
        <v>375</v>
      </c>
      <c r="H1334" s="283">
        <v>8.7</v>
      </c>
      <c r="I1334" s="284"/>
      <c r="J1334" s="284">
        <f>ROUND(I1334*H1334,2)</f>
        <v>0</v>
      </c>
      <c r="K1334" s="281" t="s">
        <v>1496</v>
      </c>
      <c r="L1334" s="34"/>
      <c r="M1334" s="138" t="s">
        <v>3</v>
      </c>
      <c r="N1334" s="139" t="s">
        <v>47</v>
      </c>
      <c r="P1334" s="140">
        <f>O1334*H1334</f>
        <v>0</v>
      </c>
      <c r="Q1334" s="140">
        <v>0</v>
      </c>
      <c r="R1334" s="140">
        <f>Q1334*H1334</f>
        <v>0</v>
      </c>
      <c r="S1334" s="140">
        <v>0</v>
      </c>
      <c r="T1334" s="141">
        <f>S1334*H1334</f>
        <v>0</v>
      </c>
      <c r="AR1334" s="142" t="s">
        <v>256</v>
      </c>
      <c r="AT1334" s="142" t="s">
        <v>148</v>
      </c>
      <c r="AU1334" s="142" t="s">
        <v>86</v>
      </c>
      <c r="AY1334" s="18" t="s">
        <v>146</v>
      </c>
      <c r="BE1334" s="143">
        <f>IF(N1334="základní",J1334,0)</f>
        <v>0</v>
      </c>
      <c r="BF1334" s="143">
        <f>IF(N1334="snížená",J1334,0)</f>
        <v>0</v>
      </c>
      <c r="BG1334" s="143">
        <f>IF(N1334="zákl. přenesená",J1334,0)</f>
        <v>0</v>
      </c>
      <c r="BH1334" s="143">
        <f>IF(N1334="sníž. přenesená",J1334,0)</f>
        <v>0</v>
      </c>
      <c r="BI1334" s="143">
        <f>IF(N1334="nulová",J1334,0)</f>
        <v>0</v>
      </c>
      <c r="BJ1334" s="18" t="s">
        <v>84</v>
      </c>
      <c r="BK1334" s="143">
        <f>ROUND(I1334*H1334,2)</f>
        <v>0</v>
      </c>
      <c r="BL1334" s="18" t="s">
        <v>256</v>
      </c>
      <c r="BM1334" s="142" t="s">
        <v>1497</v>
      </c>
    </row>
    <row r="1335" spans="2:47" s="1" customFormat="1" ht="19.2">
      <c r="B1335" s="34"/>
      <c r="D1335" s="144" t="s">
        <v>155</v>
      </c>
      <c r="F1335" s="145" t="s">
        <v>1498</v>
      </c>
      <c r="I1335" s="146"/>
      <c r="L1335" s="34"/>
      <c r="M1335" s="147"/>
      <c r="T1335" s="55"/>
      <c r="AT1335" s="18" t="s">
        <v>155</v>
      </c>
      <c r="AU1335" s="18" t="s">
        <v>86</v>
      </c>
    </row>
    <row r="1336" spans="2:47" s="1" customFormat="1" ht="12">
      <c r="B1336" s="34"/>
      <c r="D1336" s="148" t="s">
        <v>157</v>
      </c>
      <c r="F1336" s="149" t="s">
        <v>1499</v>
      </c>
      <c r="I1336" s="146"/>
      <c r="L1336" s="34"/>
      <c r="M1336" s="147"/>
      <c r="T1336" s="55"/>
      <c r="AT1336" s="18" t="s">
        <v>157</v>
      </c>
      <c r="AU1336" s="18" t="s">
        <v>86</v>
      </c>
    </row>
    <row r="1337" spans="2:51" s="13" customFormat="1" ht="12">
      <c r="B1337" s="157"/>
      <c r="D1337" s="144" t="s">
        <v>171</v>
      </c>
      <c r="E1337" s="158" t="s">
        <v>3</v>
      </c>
      <c r="F1337" s="159" t="s">
        <v>1500</v>
      </c>
      <c r="H1337" s="158" t="s">
        <v>3</v>
      </c>
      <c r="I1337" s="160"/>
      <c r="L1337" s="157"/>
      <c r="M1337" s="161"/>
      <c r="T1337" s="162"/>
      <c r="AT1337" s="158" t="s">
        <v>171</v>
      </c>
      <c r="AU1337" s="158" t="s">
        <v>86</v>
      </c>
      <c r="AV1337" s="13" t="s">
        <v>84</v>
      </c>
      <c r="AW1337" s="13" t="s">
        <v>37</v>
      </c>
      <c r="AX1337" s="13" t="s">
        <v>76</v>
      </c>
      <c r="AY1337" s="158" t="s">
        <v>146</v>
      </c>
    </row>
    <row r="1338" spans="2:51" s="12" customFormat="1" ht="12">
      <c r="B1338" s="150"/>
      <c r="D1338" s="144" t="s">
        <v>171</v>
      </c>
      <c r="E1338" s="151" t="s">
        <v>3</v>
      </c>
      <c r="F1338" s="152" t="s">
        <v>1501</v>
      </c>
      <c r="H1338" s="153">
        <v>4.4</v>
      </c>
      <c r="I1338" s="154"/>
      <c r="L1338" s="150"/>
      <c r="M1338" s="155"/>
      <c r="T1338" s="156"/>
      <c r="AT1338" s="151" t="s">
        <v>171</v>
      </c>
      <c r="AU1338" s="151" t="s">
        <v>86</v>
      </c>
      <c r="AV1338" s="12" t="s">
        <v>86</v>
      </c>
      <c r="AW1338" s="12" t="s">
        <v>37</v>
      </c>
      <c r="AX1338" s="12" t="s">
        <v>76</v>
      </c>
      <c r="AY1338" s="151" t="s">
        <v>146</v>
      </c>
    </row>
    <row r="1339" spans="2:51" s="13" customFormat="1" ht="12">
      <c r="B1339" s="157"/>
      <c r="D1339" s="144" t="s">
        <v>171</v>
      </c>
      <c r="E1339" s="158" t="s">
        <v>3</v>
      </c>
      <c r="F1339" s="159" t="s">
        <v>1502</v>
      </c>
      <c r="H1339" s="158" t="s">
        <v>3</v>
      </c>
      <c r="I1339" s="160"/>
      <c r="L1339" s="157"/>
      <c r="M1339" s="161"/>
      <c r="T1339" s="162"/>
      <c r="AT1339" s="158" t="s">
        <v>171</v>
      </c>
      <c r="AU1339" s="158" t="s">
        <v>86</v>
      </c>
      <c r="AV1339" s="13" t="s">
        <v>84</v>
      </c>
      <c r="AW1339" s="13" t="s">
        <v>37</v>
      </c>
      <c r="AX1339" s="13" t="s">
        <v>76</v>
      </c>
      <c r="AY1339" s="158" t="s">
        <v>146</v>
      </c>
    </row>
    <row r="1340" spans="2:51" s="12" customFormat="1" ht="12">
      <c r="B1340" s="150"/>
      <c r="D1340" s="144" t="s">
        <v>171</v>
      </c>
      <c r="E1340" s="151" t="s">
        <v>3</v>
      </c>
      <c r="F1340" s="152" t="s">
        <v>1503</v>
      </c>
      <c r="H1340" s="153">
        <v>1.5</v>
      </c>
      <c r="I1340" s="154"/>
      <c r="L1340" s="150"/>
      <c r="M1340" s="155"/>
      <c r="T1340" s="156"/>
      <c r="AT1340" s="151" t="s">
        <v>171</v>
      </c>
      <c r="AU1340" s="151" t="s">
        <v>86</v>
      </c>
      <c r="AV1340" s="12" t="s">
        <v>86</v>
      </c>
      <c r="AW1340" s="12" t="s">
        <v>37</v>
      </c>
      <c r="AX1340" s="12" t="s">
        <v>76</v>
      </c>
      <c r="AY1340" s="151" t="s">
        <v>146</v>
      </c>
    </row>
    <row r="1341" spans="2:51" s="13" customFormat="1" ht="12">
      <c r="B1341" s="157"/>
      <c r="D1341" s="144" t="s">
        <v>171</v>
      </c>
      <c r="E1341" s="158" t="s">
        <v>3</v>
      </c>
      <c r="F1341" s="159" t="s">
        <v>1504</v>
      </c>
      <c r="H1341" s="158" t="s">
        <v>3</v>
      </c>
      <c r="I1341" s="160"/>
      <c r="L1341" s="157"/>
      <c r="M1341" s="161"/>
      <c r="T1341" s="162"/>
      <c r="AT1341" s="158" t="s">
        <v>171</v>
      </c>
      <c r="AU1341" s="158" t="s">
        <v>86</v>
      </c>
      <c r="AV1341" s="13" t="s">
        <v>84</v>
      </c>
      <c r="AW1341" s="13" t="s">
        <v>37</v>
      </c>
      <c r="AX1341" s="13" t="s">
        <v>76</v>
      </c>
      <c r="AY1341" s="158" t="s">
        <v>146</v>
      </c>
    </row>
    <row r="1342" spans="2:51" s="12" customFormat="1" ht="12">
      <c r="B1342" s="150"/>
      <c r="D1342" s="144" t="s">
        <v>171</v>
      </c>
      <c r="E1342" s="151" t="s">
        <v>3</v>
      </c>
      <c r="F1342" s="152" t="s">
        <v>1505</v>
      </c>
      <c r="H1342" s="153">
        <v>2.8</v>
      </c>
      <c r="I1342" s="154"/>
      <c r="L1342" s="150"/>
      <c r="M1342" s="155"/>
      <c r="T1342" s="156"/>
      <c r="AT1342" s="151" t="s">
        <v>171</v>
      </c>
      <c r="AU1342" s="151" t="s">
        <v>86</v>
      </c>
      <c r="AV1342" s="12" t="s">
        <v>86</v>
      </c>
      <c r="AW1342" s="12" t="s">
        <v>37</v>
      </c>
      <c r="AX1342" s="12" t="s">
        <v>76</v>
      </c>
      <c r="AY1342" s="151" t="s">
        <v>146</v>
      </c>
    </row>
    <row r="1343" spans="2:51" s="14" customFormat="1" ht="12">
      <c r="B1343" s="163"/>
      <c r="D1343" s="144" t="s">
        <v>171</v>
      </c>
      <c r="E1343" s="164" t="s">
        <v>3</v>
      </c>
      <c r="F1343" s="165" t="s">
        <v>180</v>
      </c>
      <c r="H1343" s="166">
        <v>8.7</v>
      </c>
      <c r="I1343" s="167"/>
      <c r="L1343" s="163"/>
      <c r="M1343" s="168"/>
      <c r="T1343" s="169"/>
      <c r="AT1343" s="164" t="s">
        <v>171</v>
      </c>
      <c r="AU1343" s="164" t="s">
        <v>86</v>
      </c>
      <c r="AV1343" s="14" t="s">
        <v>153</v>
      </c>
      <c r="AW1343" s="14" t="s">
        <v>37</v>
      </c>
      <c r="AX1343" s="14" t="s">
        <v>84</v>
      </c>
      <c r="AY1343" s="164" t="s">
        <v>146</v>
      </c>
    </row>
    <row r="1344" spans="2:65" s="1" customFormat="1" ht="16.5" customHeight="1">
      <c r="B1344" s="129"/>
      <c r="C1344" s="279" t="s">
        <v>1506</v>
      </c>
      <c r="D1344" s="279" t="s">
        <v>1493</v>
      </c>
      <c r="E1344" s="280" t="s">
        <v>1507</v>
      </c>
      <c r="F1344" s="281" t="s">
        <v>1508</v>
      </c>
      <c r="G1344" s="282" t="s">
        <v>736</v>
      </c>
      <c r="H1344" s="283">
        <v>16</v>
      </c>
      <c r="I1344" s="284"/>
      <c r="J1344" s="284">
        <f>ROUND(I1344*H1344,2)</f>
        <v>0</v>
      </c>
      <c r="K1344" s="281" t="s">
        <v>3</v>
      </c>
      <c r="L1344" s="34"/>
      <c r="M1344" s="138" t="s">
        <v>3</v>
      </c>
      <c r="N1344" s="139" t="s">
        <v>47</v>
      </c>
      <c r="P1344" s="140">
        <f>O1344*H1344</f>
        <v>0</v>
      </c>
      <c r="Q1344" s="140">
        <v>0.06353</v>
      </c>
      <c r="R1344" s="140">
        <f>Q1344*H1344</f>
        <v>1.01648</v>
      </c>
      <c r="S1344" s="140">
        <v>0</v>
      </c>
      <c r="T1344" s="141">
        <f>S1344*H1344</f>
        <v>0</v>
      </c>
      <c r="AR1344" s="142" t="s">
        <v>256</v>
      </c>
      <c r="AT1344" s="142" t="s">
        <v>148</v>
      </c>
      <c r="AU1344" s="142" t="s">
        <v>86</v>
      </c>
      <c r="AY1344" s="18" t="s">
        <v>146</v>
      </c>
      <c r="BE1344" s="143">
        <f>IF(N1344="základní",J1344,0)</f>
        <v>0</v>
      </c>
      <c r="BF1344" s="143">
        <f>IF(N1344="snížená",J1344,0)</f>
        <v>0</v>
      </c>
      <c r="BG1344" s="143">
        <f>IF(N1344="zákl. přenesená",J1344,0)</f>
        <v>0</v>
      </c>
      <c r="BH1344" s="143">
        <f>IF(N1344="sníž. přenesená",J1344,0)</f>
        <v>0</v>
      </c>
      <c r="BI1344" s="143">
        <f>IF(N1344="nulová",J1344,0)</f>
        <v>0</v>
      </c>
      <c r="BJ1344" s="18" t="s">
        <v>84</v>
      </c>
      <c r="BK1344" s="143">
        <f>ROUND(I1344*H1344,2)</f>
        <v>0</v>
      </c>
      <c r="BL1344" s="18" t="s">
        <v>256</v>
      </c>
      <c r="BM1344" s="142" t="s">
        <v>1509</v>
      </c>
    </row>
    <row r="1345" spans="2:47" s="1" customFormat="1" ht="12">
      <c r="B1345" s="34"/>
      <c r="D1345" s="144" t="s">
        <v>155</v>
      </c>
      <c r="F1345" s="145" t="s">
        <v>1508</v>
      </c>
      <c r="I1345" s="146"/>
      <c r="L1345" s="34"/>
      <c r="M1345" s="147"/>
      <c r="T1345" s="55"/>
      <c r="AT1345" s="18" t="s">
        <v>155</v>
      </c>
      <c r="AU1345" s="18" t="s">
        <v>86</v>
      </c>
    </row>
    <row r="1346" spans="2:51" s="13" customFormat="1" ht="12">
      <c r="B1346" s="157"/>
      <c r="D1346" s="144" t="s">
        <v>171</v>
      </c>
      <c r="E1346" s="158" t="s">
        <v>3</v>
      </c>
      <c r="F1346" s="159" t="s">
        <v>1510</v>
      </c>
      <c r="H1346" s="158" t="s">
        <v>3</v>
      </c>
      <c r="I1346" s="160"/>
      <c r="L1346" s="157"/>
      <c r="M1346" s="161"/>
      <c r="T1346" s="162"/>
      <c r="AT1346" s="158" t="s">
        <v>171</v>
      </c>
      <c r="AU1346" s="158" t="s">
        <v>86</v>
      </c>
      <c r="AV1346" s="13" t="s">
        <v>84</v>
      </c>
      <c r="AW1346" s="13" t="s">
        <v>37</v>
      </c>
      <c r="AX1346" s="13" t="s">
        <v>76</v>
      </c>
      <c r="AY1346" s="158" t="s">
        <v>146</v>
      </c>
    </row>
    <row r="1347" spans="2:51" s="12" customFormat="1" ht="12">
      <c r="B1347" s="150"/>
      <c r="D1347" s="144" t="s">
        <v>171</v>
      </c>
      <c r="E1347" s="151" t="s">
        <v>3</v>
      </c>
      <c r="F1347" s="152" t="s">
        <v>189</v>
      </c>
      <c r="H1347" s="153">
        <v>6</v>
      </c>
      <c r="I1347" s="154"/>
      <c r="L1347" s="150"/>
      <c r="M1347" s="155"/>
      <c r="T1347" s="156"/>
      <c r="AT1347" s="151" t="s">
        <v>171</v>
      </c>
      <c r="AU1347" s="151" t="s">
        <v>86</v>
      </c>
      <c r="AV1347" s="12" t="s">
        <v>86</v>
      </c>
      <c r="AW1347" s="12" t="s">
        <v>37</v>
      </c>
      <c r="AX1347" s="12" t="s">
        <v>76</v>
      </c>
      <c r="AY1347" s="151" t="s">
        <v>146</v>
      </c>
    </row>
    <row r="1348" spans="2:51" s="13" customFormat="1" ht="12">
      <c r="B1348" s="157"/>
      <c r="D1348" s="144" t="s">
        <v>171</v>
      </c>
      <c r="E1348" s="158" t="s">
        <v>3</v>
      </c>
      <c r="F1348" s="159" t="s">
        <v>1511</v>
      </c>
      <c r="H1348" s="158" t="s">
        <v>3</v>
      </c>
      <c r="I1348" s="160"/>
      <c r="L1348" s="157"/>
      <c r="M1348" s="161"/>
      <c r="T1348" s="162"/>
      <c r="AT1348" s="158" t="s">
        <v>171</v>
      </c>
      <c r="AU1348" s="158" t="s">
        <v>86</v>
      </c>
      <c r="AV1348" s="13" t="s">
        <v>84</v>
      </c>
      <c r="AW1348" s="13" t="s">
        <v>37</v>
      </c>
      <c r="AX1348" s="13" t="s">
        <v>76</v>
      </c>
      <c r="AY1348" s="158" t="s">
        <v>146</v>
      </c>
    </row>
    <row r="1349" spans="2:51" s="12" customFormat="1" ht="12">
      <c r="B1349" s="150"/>
      <c r="D1349" s="144" t="s">
        <v>171</v>
      </c>
      <c r="E1349" s="151" t="s">
        <v>3</v>
      </c>
      <c r="F1349" s="152" t="s">
        <v>153</v>
      </c>
      <c r="H1349" s="153">
        <v>4</v>
      </c>
      <c r="I1349" s="154"/>
      <c r="L1349" s="150"/>
      <c r="M1349" s="155"/>
      <c r="T1349" s="156"/>
      <c r="AT1349" s="151" t="s">
        <v>171</v>
      </c>
      <c r="AU1349" s="151" t="s">
        <v>86</v>
      </c>
      <c r="AV1349" s="12" t="s">
        <v>86</v>
      </c>
      <c r="AW1349" s="12" t="s">
        <v>37</v>
      </c>
      <c r="AX1349" s="12" t="s">
        <v>76</v>
      </c>
      <c r="AY1349" s="151" t="s">
        <v>146</v>
      </c>
    </row>
    <row r="1350" spans="2:51" s="13" customFormat="1" ht="12">
      <c r="B1350" s="157"/>
      <c r="D1350" s="144" t="s">
        <v>171</v>
      </c>
      <c r="E1350" s="158" t="s">
        <v>3</v>
      </c>
      <c r="F1350" s="159" t="s">
        <v>1512</v>
      </c>
      <c r="H1350" s="158" t="s">
        <v>3</v>
      </c>
      <c r="I1350" s="160"/>
      <c r="L1350" s="157"/>
      <c r="M1350" s="161"/>
      <c r="T1350" s="162"/>
      <c r="AT1350" s="158" t="s">
        <v>171</v>
      </c>
      <c r="AU1350" s="158" t="s">
        <v>86</v>
      </c>
      <c r="AV1350" s="13" t="s">
        <v>84</v>
      </c>
      <c r="AW1350" s="13" t="s">
        <v>37</v>
      </c>
      <c r="AX1350" s="13" t="s">
        <v>76</v>
      </c>
      <c r="AY1350" s="158" t="s">
        <v>146</v>
      </c>
    </row>
    <row r="1351" spans="2:51" s="12" customFormat="1" ht="12">
      <c r="B1351" s="150"/>
      <c r="D1351" s="144" t="s">
        <v>171</v>
      </c>
      <c r="E1351" s="151" t="s">
        <v>3</v>
      </c>
      <c r="F1351" s="152" t="s">
        <v>164</v>
      </c>
      <c r="H1351" s="153">
        <v>3</v>
      </c>
      <c r="I1351" s="154"/>
      <c r="L1351" s="150"/>
      <c r="M1351" s="155"/>
      <c r="T1351" s="156"/>
      <c r="AT1351" s="151" t="s">
        <v>171</v>
      </c>
      <c r="AU1351" s="151" t="s">
        <v>86</v>
      </c>
      <c r="AV1351" s="12" t="s">
        <v>86</v>
      </c>
      <c r="AW1351" s="12" t="s">
        <v>37</v>
      </c>
      <c r="AX1351" s="12" t="s">
        <v>76</v>
      </c>
      <c r="AY1351" s="151" t="s">
        <v>146</v>
      </c>
    </row>
    <row r="1352" spans="2:51" s="13" customFormat="1" ht="12">
      <c r="B1352" s="157"/>
      <c r="D1352" s="144" t="s">
        <v>171</v>
      </c>
      <c r="E1352" s="158" t="s">
        <v>3</v>
      </c>
      <c r="F1352" s="159" t="s">
        <v>1513</v>
      </c>
      <c r="H1352" s="158" t="s">
        <v>3</v>
      </c>
      <c r="I1352" s="160"/>
      <c r="L1352" s="157"/>
      <c r="M1352" s="161"/>
      <c r="T1352" s="162"/>
      <c r="AT1352" s="158" t="s">
        <v>171</v>
      </c>
      <c r="AU1352" s="158" t="s">
        <v>86</v>
      </c>
      <c r="AV1352" s="13" t="s">
        <v>84</v>
      </c>
      <c r="AW1352" s="13" t="s">
        <v>37</v>
      </c>
      <c r="AX1352" s="13" t="s">
        <v>76</v>
      </c>
      <c r="AY1352" s="158" t="s">
        <v>146</v>
      </c>
    </row>
    <row r="1353" spans="2:51" s="12" customFormat="1" ht="12">
      <c r="B1353" s="150"/>
      <c r="D1353" s="144" t="s">
        <v>171</v>
      </c>
      <c r="E1353" s="151" t="s">
        <v>3</v>
      </c>
      <c r="F1353" s="152" t="s">
        <v>164</v>
      </c>
      <c r="H1353" s="153">
        <v>3</v>
      </c>
      <c r="I1353" s="154"/>
      <c r="L1353" s="150"/>
      <c r="M1353" s="155"/>
      <c r="T1353" s="156"/>
      <c r="AT1353" s="151" t="s">
        <v>171</v>
      </c>
      <c r="AU1353" s="151" t="s">
        <v>86</v>
      </c>
      <c r="AV1353" s="12" t="s">
        <v>86</v>
      </c>
      <c r="AW1353" s="12" t="s">
        <v>37</v>
      </c>
      <c r="AX1353" s="12" t="s">
        <v>76</v>
      </c>
      <c r="AY1353" s="151" t="s">
        <v>146</v>
      </c>
    </row>
    <row r="1354" spans="2:51" s="14" customFormat="1" ht="12">
      <c r="B1354" s="163"/>
      <c r="D1354" s="144" t="s">
        <v>171</v>
      </c>
      <c r="E1354" s="164" t="s">
        <v>3</v>
      </c>
      <c r="F1354" s="165" t="s">
        <v>180</v>
      </c>
      <c r="H1354" s="166">
        <v>16</v>
      </c>
      <c r="I1354" s="167"/>
      <c r="L1354" s="163"/>
      <c r="M1354" s="168"/>
      <c r="T1354" s="169"/>
      <c r="AT1354" s="164" t="s">
        <v>171</v>
      </c>
      <c r="AU1354" s="164" t="s">
        <v>86</v>
      </c>
      <c r="AV1354" s="14" t="s">
        <v>153</v>
      </c>
      <c r="AW1354" s="14" t="s">
        <v>37</v>
      </c>
      <c r="AX1354" s="14" t="s">
        <v>84</v>
      </c>
      <c r="AY1354" s="164" t="s">
        <v>146</v>
      </c>
    </row>
    <row r="1355" spans="2:65" s="1" customFormat="1" ht="24.15" customHeight="1">
      <c r="B1355" s="129"/>
      <c r="C1355" s="130" t="s">
        <v>1514</v>
      </c>
      <c r="D1355" s="130" t="s">
        <v>148</v>
      </c>
      <c r="E1355" s="132" t="s">
        <v>1515</v>
      </c>
      <c r="F1355" s="133" t="s">
        <v>1516</v>
      </c>
      <c r="G1355" s="134" t="s">
        <v>1004</v>
      </c>
      <c r="H1355" s="188"/>
      <c r="I1355" s="136"/>
      <c r="J1355" s="137">
        <f>ROUND(I1355*H1355,2)</f>
        <v>0</v>
      </c>
      <c r="K1355" s="133" t="s">
        <v>152</v>
      </c>
      <c r="L1355" s="34"/>
      <c r="M1355" s="138" t="s">
        <v>3</v>
      </c>
      <c r="N1355" s="139" t="s">
        <v>47</v>
      </c>
      <c r="P1355" s="140">
        <f>O1355*H1355</f>
        <v>0</v>
      </c>
      <c r="Q1355" s="140">
        <v>0</v>
      </c>
      <c r="R1355" s="140">
        <f>Q1355*H1355</f>
        <v>0</v>
      </c>
      <c r="S1355" s="140">
        <v>0</v>
      </c>
      <c r="T1355" s="141">
        <f>S1355*H1355</f>
        <v>0</v>
      </c>
      <c r="AR1355" s="142" t="s">
        <v>256</v>
      </c>
      <c r="AT1355" s="142" t="s">
        <v>148</v>
      </c>
      <c r="AU1355" s="142" t="s">
        <v>86</v>
      </c>
      <c r="AY1355" s="18" t="s">
        <v>146</v>
      </c>
      <c r="BE1355" s="143">
        <f>IF(N1355="základní",J1355,0)</f>
        <v>0</v>
      </c>
      <c r="BF1355" s="143">
        <f>IF(N1355="snížená",J1355,0)</f>
        <v>0</v>
      </c>
      <c r="BG1355" s="143">
        <f>IF(N1355="zákl. přenesená",J1355,0)</f>
        <v>0</v>
      </c>
      <c r="BH1355" s="143">
        <f>IF(N1355="sníž. přenesená",J1355,0)</f>
        <v>0</v>
      </c>
      <c r="BI1355" s="143">
        <f>IF(N1355="nulová",J1355,0)</f>
        <v>0</v>
      </c>
      <c r="BJ1355" s="18" t="s">
        <v>84</v>
      </c>
      <c r="BK1355" s="143">
        <f>ROUND(I1355*H1355,2)</f>
        <v>0</v>
      </c>
      <c r="BL1355" s="18" t="s">
        <v>256</v>
      </c>
      <c r="BM1355" s="142" t="s">
        <v>1517</v>
      </c>
    </row>
    <row r="1356" spans="2:47" s="1" customFormat="1" ht="28.8">
      <c r="B1356" s="34"/>
      <c r="D1356" s="144" t="s">
        <v>155</v>
      </c>
      <c r="F1356" s="145" t="s">
        <v>1518</v>
      </c>
      <c r="I1356" s="146"/>
      <c r="L1356" s="34"/>
      <c r="M1356" s="147"/>
      <c r="T1356" s="55"/>
      <c r="AT1356" s="18" t="s">
        <v>155</v>
      </c>
      <c r="AU1356" s="18" t="s">
        <v>86</v>
      </c>
    </row>
    <row r="1357" spans="2:47" s="1" customFormat="1" ht="12">
      <c r="B1357" s="34"/>
      <c r="D1357" s="148" t="s">
        <v>157</v>
      </c>
      <c r="F1357" s="149" t="s">
        <v>1519</v>
      </c>
      <c r="I1357" s="146"/>
      <c r="L1357" s="34"/>
      <c r="M1357" s="147"/>
      <c r="T1357" s="55"/>
      <c r="AT1357" s="18" t="s">
        <v>157</v>
      </c>
      <c r="AU1357" s="18" t="s">
        <v>86</v>
      </c>
    </row>
    <row r="1358" spans="2:63" s="11" customFormat="1" ht="22.95" customHeight="1">
      <c r="B1358" s="117"/>
      <c r="D1358" s="118" t="s">
        <v>75</v>
      </c>
      <c r="E1358" s="127" t="s">
        <v>1520</v>
      </c>
      <c r="F1358" s="127" t="s">
        <v>1521</v>
      </c>
      <c r="I1358" s="120"/>
      <c r="J1358" s="128">
        <f>BK1358</f>
        <v>0</v>
      </c>
      <c r="L1358" s="117"/>
      <c r="M1358" s="122"/>
      <c r="P1358" s="123">
        <f>SUM(P1359:P1441)</f>
        <v>0</v>
      </c>
      <c r="R1358" s="123">
        <f>SUM(R1359:R1441)</f>
        <v>0.73407556635</v>
      </c>
      <c r="T1358" s="124">
        <f>SUM(T1359:T1441)</f>
        <v>0.702674</v>
      </c>
      <c r="AR1358" s="118" t="s">
        <v>86</v>
      </c>
      <c r="AT1358" s="125" t="s">
        <v>75</v>
      </c>
      <c r="AU1358" s="125" t="s">
        <v>84</v>
      </c>
      <c r="AY1358" s="118" t="s">
        <v>146</v>
      </c>
      <c r="BK1358" s="126">
        <f>SUM(BK1359:BK1441)</f>
        <v>0</v>
      </c>
    </row>
    <row r="1359" spans="2:65" s="1" customFormat="1" ht="16.5" customHeight="1">
      <c r="B1359" s="129"/>
      <c r="C1359" s="130" t="s">
        <v>1522</v>
      </c>
      <c r="D1359" s="130" t="s">
        <v>148</v>
      </c>
      <c r="E1359" s="132" t="s">
        <v>1523</v>
      </c>
      <c r="F1359" s="133" t="s">
        <v>1524</v>
      </c>
      <c r="G1359" s="134" t="s">
        <v>151</v>
      </c>
      <c r="H1359" s="135">
        <v>19.778</v>
      </c>
      <c r="I1359" s="136"/>
      <c r="J1359" s="137">
        <f>ROUND(I1359*H1359,2)</f>
        <v>0</v>
      </c>
      <c r="K1359" s="133" t="s">
        <v>152</v>
      </c>
      <c r="L1359" s="34"/>
      <c r="M1359" s="138" t="s">
        <v>3</v>
      </c>
      <c r="N1359" s="139" t="s">
        <v>47</v>
      </c>
      <c r="P1359" s="140">
        <f>O1359*H1359</f>
        <v>0</v>
      </c>
      <c r="Q1359" s="140">
        <v>0</v>
      </c>
      <c r="R1359" s="140">
        <f>Q1359*H1359</f>
        <v>0</v>
      </c>
      <c r="S1359" s="140">
        <v>0.033</v>
      </c>
      <c r="T1359" s="141">
        <f>S1359*H1359</f>
        <v>0.652674</v>
      </c>
      <c r="AR1359" s="142" t="s">
        <v>256</v>
      </c>
      <c r="AT1359" s="142" t="s">
        <v>148</v>
      </c>
      <c r="AU1359" s="142" t="s">
        <v>86</v>
      </c>
      <c r="AY1359" s="18" t="s">
        <v>146</v>
      </c>
      <c r="BE1359" s="143">
        <f>IF(N1359="základní",J1359,0)</f>
        <v>0</v>
      </c>
      <c r="BF1359" s="143">
        <f>IF(N1359="snížená",J1359,0)</f>
        <v>0</v>
      </c>
      <c r="BG1359" s="143">
        <f>IF(N1359="zákl. přenesená",J1359,0)</f>
        <v>0</v>
      </c>
      <c r="BH1359" s="143">
        <f>IF(N1359="sníž. přenesená",J1359,0)</f>
        <v>0</v>
      </c>
      <c r="BI1359" s="143">
        <f>IF(N1359="nulová",J1359,0)</f>
        <v>0</v>
      </c>
      <c r="BJ1359" s="18" t="s">
        <v>84</v>
      </c>
      <c r="BK1359" s="143">
        <f>ROUND(I1359*H1359,2)</f>
        <v>0</v>
      </c>
      <c r="BL1359" s="18" t="s">
        <v>256</v>
      </c>
      <c r="BM1359" s="142" t="s">
        <v>1525</v>
      </c>
    </row>
    <row r="1360" spans="2:47" s="1" customFormat="1" ht="12">
      <c r="B1360" s="34"/>
      <c r="D1360" s="144" t="s">
        <v>155</v>
      </c>
      <c r="F1360" s="145" t="s">
        <v>1526</v>
      </c>
      <c r="I1360" s="146"/>
      <c r="L1360" s="34"/>
      <c r="M1360" s="147"/>
      <c r="T1360" s="55"/>
      <c r="AT1360" s="18" t="s">
        <v>155</v>
      </c>
      <c r="AU1360" s="18" t="s">
        <v>86</v>
      </c>
    </row>
    <row r="1361" spans="2:47" s="1" customFormat="1" ht="12">
      <c r="B1361" s="34"/>
      <c r="D1361" s="148" t="s">
        <v>157</v>
      </c>
      <c r="F1361" s="149" t="s">
        <v>1527</v>
      </c>
      <c r="I1361" s="146"/>
      <c r="L1361" s="34"/>
      <c r="M1361" s="147"/>
      <c r="T1361" s="55"/>
      <c r="AT1361" s="18" t="s">
        <v>157</v>
      </c>
      <c r="AU1361" s="18" t="s">
        <v>86</v>
      </c>
    </row>
    <row r="1362" spans="2:51" s="13" customFormat="1" ht="12">
      <c r="B1362" s="157"/>
      <c r="D1362" s="144" t="s">
        <v>171</v>
      </c>
      <c r="E1362" s="158" t="s">
        <v>3</v>
      </c>
      <c r="F1362" s="159" t="s">
        <v>356</v>
      </c>
      <c r="H1362" s="158" t="s">
        <v>3</v>
      </c>
      <c r="I1362" s="160"/>
      <c r="L1362" s="157"/>
      <c r="M1362" s="161"/>
      <c r="T1362" s="162"/>
      <c r="AT1362" s="158" t="s">
        <v>171</v>
      </c>
      <c r="AU1362" s="158" t="s">
        <v>86</v>
      </c>
      <c r="AV1362" s="13" t="s">
        <v>84</v>
      </c>
      <c r="AW1362" s="13" t="s">
        <v>37</v>
      </c>
      <c r="AX1362" s="13" t="s">
        <v>76</v>
      </c>
      <c r="AY1362" s="158" t="s">
        <v>146</v>
      </c>
    </row>
    <row r="1363" spans="2:51" s="12" customFormat="1" ht="12">
      <c r="B1363" s="150"/>
      <c r="D1363" s="144" t="s">
        <v>171</v>
      </c>
      <c r="E1363" s="151" t="s">
        <v>3</v>
      </c>
      <c r="F1363" s="152" t="s">
        <v>1528</v>
      </c>
      <c r="H1363" s="153">
        <v>19.778</v>
      </c>
      <c r="I1363" s="154"/>
      <c r="L1363" s="150"/>
      <c r="M1363" s="155"/>
      <c r="T1363" s="156"/>
      <c r="AT1363" s="151" t="s">
        <v>171</v>
      </c>
      <c r="AU1363" s="151" t="s">
        <v>86</v>
      </c>
      <c r="AV1363" s="12" t="s">
        <v>86</v>
      </c>
      <c r="AW1363" s="12" t="s">
        <v>37</v>
      </c>
      <c r="AX1363" s="12" t="s">
        <v>76</v>
      </c>
      <c r="AY1363" s="151" t="s">
        <v>146</v>
      </c>
    </row>
    <row r="1364" spans="2:51" s="15" customFormat="1" ht="12">
      <c r="B1364" s="181"/>
      <c r="D1364" s="144" t="s">
        <v>171</v>
      </c>
      <c r="E1364" s="182" t="s">
        <v>3</v>
      </c>
      <c r="F1364" s="183" t="s">
        <v>271</v>
      </c>
      <c r="H1364" s="184">
        <v>19.778</v>
      </c>
      <c r="I1364" s="185"/>
      <c r="L1364" s="181"/>
      <c r="M1364" s="186"/>
      <c r="T1364" s="187"/>
      <c r="AT1364" s="182" t="s">
        <v>171</v>
      </c>
      <c r="AU1364" s="182" t="s">
        <v>86</v>
      </c>
      <c r="AV1364" s="15" t="s">
        <v>164</v>
      </c>
      <c r="AW1364" s="15" t="s">
        <v>37</v>
      </c>
      <c r="AX1364" s="15" t="s">
        <v>76</v>
      </c>
      <c r="AY1364" s="182" t="s">
        <v>146</v>
      </c>
    </row>
    <row r="1365" spans="2:51" s="14" customFormat="1" ht="12">
      <c r="B1365" s="163"/>
      <c r="D1365" s="144" t="s">
        <v>171</v>
      </c>
      <c r="E1365" s="164" t="s">
        <v>3</v>
      </c>
      <c r="F1365" s="165" t="s">
        <v>180</v>
      </c>
      <c r="H1365" s="166">
        <v>19.778</v>
      </c>
      <c r="I1365" s="167"/>
      <c r="L1365" s="163"/>
      <c r="M1365" s="168"/>
      <c r="T1365" s="169"/>
      <c r="AT1365" s="164" t="s">
        <v>171</v>
      </c>
      <c r="AU1365" s="164" t="s">
        <v>86</v>
      </c>
      <c r="AV1365" s="14" t="s">
        <v>153</v>
      </c>
      <c r="AW1365" s="14" t="s">
        <v>37</v>
      </c>
      <c r="AX1365" s="14" t="s">
        <v>84</v>
      </c>
      <c r="AY1365" s="164" t="s">
        <v>146</v>
      </c>
    </row>
    <row r="1366" spans="2:65" s="1" customFormat="1" ht="33" customHeight="1">
      <c r="B1366" s="129"/>
      <c r="C1366" s="130" t="s">
        <v>1529</v>
      </c>
      <c r="D1366" s="130" t="s">
        <v>148</v>
      </c>
      <c r="E1366" s="132" t="s">
        <v>1530</v>
      </c>
      <c r="F1366" s="133" t="s">
        <v>1531</v>
      </c>
      <c r="G1366" s="134" t="s">
        <v>151</v>
      </c>
      <c r="H1366" s="135">
        <v>10.08</v>
      </c>
      <c r="I1366" s="136"/>
      <c r="J1366" s="137">
        <f>ROUND(I1366*H1366,2)</f>
        <v>0</v>
      </c>
      <c r="K1366" s="133" t="s">
        <v>152</v>
      </c>
      <c r="L1366" s="34"/>
      <c r="M1366" s="138" t="s">
        <v>3</v>
      </c>
      <c r="N1366" s="139" t="s">
        <v>47</v>
      </c>
      <c r="P1366" s="140">
        <f>O1366*H1366</f>
        <v>0</v>
      </c>
      <c r="Q1366" s="140">
        <v>0.0002396</v>
      </c>
      <c r="R1366" s="140">
        <f>Q1366*H1366</f>
        <v>0.002415168</v>
      </c>
      <c r="S1366" s="140">
        <v>0</v>
      </c>
      <c r="T1366" s="141">
        <f>S1366*H1366</f>
        <v>0</v>
      </c>
      <c r="AR1366" s="142" t="s">
        <v>256</v>
      </c>
      <c r="AT1366" s="142" t="s">
        <v>148</v>
      </c>
      <c r="AU1366" s="142" t="s">
        <v>86</v>
      </c>
      <c r="AY1366" s="18" t="s">
        <v>146</v>
      </c>
      <c r="BE1366" s="143">
        <f>IF(N1366="základní",J1366,0)</f>
        <v>0</v>
      </c>
      <c r="BF1366" s="143">
        <f>IF(N1366="snížená",J1366,0)</f>
        <v>0</v>
      </c>
      <c r="BG1366" s="143">
        <f>IF(N1366="zákl. přenesená",J1366,0)</f>
        <v>0</v>
      </c>
      <c r="BH1366" s="143">
        <f>IF(N1366="sníž. přenesená",J1366,0)</f>
        <v>0</v>
      </c>
      <c r="BI1366" s="143">
        <f>IF(N1366="nulová",J1366,0)</f>
        <v>0</v>
      </c>
      <c r="BJ1366" s="18" t="s">
        <v>84</v>
      </c>
      <c r="BK1366" s="143">
        <f>ROUND(I1366*H1366,2)</f>
        <v>0</v>
      </c>
      <c r="BL1366" s="18" t="s">
        <v>256</v>
      </c>
      <c r="BM1366" s="142" t="s">
        <v>1532</v>
      </c>
    </row>
    <row r="1367" spans="2:47" s="1" customFormat="1" ht="28.8">
      <c r="B1367" s="34"/>
      <c r="D1367" s="144" t="s">
        <v>155</v>
      </c>
      <c r="F1367" s="145" t="s">
        <v>1533</v>
      </c>
      <c r="I1367" s="146"/>
      <c r="L1367" s="34"/>
      <c r="M1367" s="147"/>
      <c r="T1367" s="55"/>
      <c r="AT1367" s="18" t="s">
        <v>155</v>
      </c>
      <c r="AU1367" s="18" t="s">
        <v>86</v>
      </c>
    </row>
    <row r="1368" spans="2:47" s="1" customFormat="1" ht="12">
      <c r="B1368" s="34"/>
      <c r="D1368" s="148" t="s">
        <v>157</v>
      </c>
      <c r="F1368" s="149" t="s">
        <v>1534</v>
      </c>
      <c r="I1368" s="146"/>
      <c r="L1368" s="34"/>
      <c r="M1368" s="147"/>
      <c r="T1368" s="55"/>
      <c r="AT1368" s="18" t="s">
        <v>157</v>
      </c>
      <c r="AU1368" s="18" t="s">
        <v>86</v>
      </c>
    </row>
    <row r="1369" spans="2:51" s="13" customFormat="1" ht="12">
      <c r="B1369" s="157"/>
      <c r="D1369" s="144" t="s">
        <v>171</v>
      </c>
      <c r="E1369" s="158" t="s">
        <v>3</v>
      </c>
      <c r="F1369" s="159" t="s">
        <v>1535</v>
      </c>
      <c r="H1369" s="158" t="s">
        <v>3</v>
      </c>
      <c r="I1369" s="160"/>
      <c r="L1369" s="157"/>
      <c r="M1369" s="161"/>
      <c r="T1369" s="162"/>
      <c r="AT1369" s="158" t="s">
        <v>171</v>
      </c>
      <c r="AU1369" s="158" t="s">
        <v>86</v>
      </c>
      <c r="AV1369" s="13" t="s">
        <v>84</v>
      </c>
      <c r="AW1369" s="13" t="s">
        <v>37</v>
      </c>
      <c r="AX1369" s="13" t="s">
        <v>76</v>
      </c>
      <c r="AY1369" s="158" t="s">
        <v>146</v>
      </c>
    </row>
    <row r="1370" spans="2:51" s="12" customFormat="1" ht="12">
      <c r="B1370" s="150"/>
      <c r="D1370" s="144" t="s">
        <v>171</v>
      </c>
      <c r="E1370" s="151" t="s">
        <v>3</v>
      </c>
      <c r="F1370" s="152" t="s">
        <v>1536</v>
      </c>
      <c r="H1370" s="153">
        <v>10.08</v>
      </c>
      <c r="I1370" s="154"/>
      <c r="L1370" s="150"/>
      <c r="M1370" s="155"/>
      <c r="T1370" s="156"/>
      <c r="AT1370" s="151" t="s">
        <v>171</v>
      </c>
      <c r="AU1370" s="151" t="s">
        <v>86</v>
      </c>
      <c r="AV1370" s="12" t="s">
        <v>86</v>
      </c>
      <c r="AW1370" s="12" t="s">
        <v>37</v>
      </c>
      <c r="AX1370" s="12" t="s">
        <v>76</v>
      </c>
      <c r="AY1370" s="151" t="s">
        <v>146</v>
      </c>
    </row>
    <row r="1371" spans="2:51" s="15" customFormat="1" ht="12">
      <c r="B1371" s="181"/>
      <c r="D1371" s="144" t="s">
        <v>171</v>
      </c>
      <c r="E1371" s="182" t="s">
        <v>3</v>
      </c>
      <c r="F1371" s="183" t="s">
        <v>271</v>
      </c>
      <c r="H1371" s="184">
        <v>10.08</v>
      </c>
      <c r="I1371" s="185"/>
      <c r="L1371" s="181"/>
      <c r="M1371" s="186"/>
      <c r="T1371" s="187"/>
      <c r="AT1371" s="182" t="s">
        <v>171</v>
      </c>
      <c r="AU1371" s="182" t="s">
        <v>86</v>
      </c>
      <c r="AV1371" s="15" t="s">
        <v>164</v>
      </c>
      <c r="AW1371" s="15" t="s">
        <v>37</v>
      </c>
      <c r="AX1371" s="15" t="s">
        <v>76</v>
      </c>
      <c r="AY1371" s="182" t="s">
        <v>146</v>
      </c>
    </row>
    <row r="1372" spans="2:51" s="14" customFormat="1" ht="12">
      <c r="B1372" s="163"/>
      <c r="D1372" s="144" t="s">
        <v>171</v>
      </c>
      <c r="E1372" s="164" t="s">
        <v>3</v>
      </c>
      <c r="F1372" s="165" t="s">
        <v>180</v>
      </c>
      <c r="H1372" s="166">
        <v>10.08</v>
      </c>
      <c r="I1372" s="167"/>
      <c r="L1372" s="163"/>
      <c r="M1372" s="168"/>
      <c r="T1372" s="169"/>
      <c r="AT1372" s="164" t="s">
        <v>171</v>
      </c>
      <c r="AU1372" s="164" t="s">
        <v>86</v>
      </c>
      <c r="AV1372" s="14" t="s">
        <v>153</v>
      </c>
      <c r="AW1372" s="14" t="s">
        <v>37</v>
      </c>
      <c r="AX1372" s="14" t="s">
        <v>84</v>
      </c>
      <c r="AY1372" s="164" t="s">
        <v>146</v>
      </c>
    </row>
    <row r="1373" spans="2:65" s="1" customFormat="1" ht="24.15" customHeight="1">
      <c r="B1373" s="129"/>
      <c r="C1373" s="170" t="s">
        <v>1537</v>
      </c>
      <c r="D1373" s="170" t="s">
        <v>257</v>
      </c>
      <c r="E1373" s="172" t="s">
        <v>1538</v>
      </c>
      <c r="F1373" s="173" t="s">
        <v>1539</v>
      </c>
      <c r="G1373" s="174" t="s">
        <v>151</v>
      </c>
      <c r="H1373" s="175">
        <v>10.08</v>
      </c>
      <c r="I1373" s="176"/>
      <c r="J1373" s="177">
        <f>ROUND(I1373*H1373,2)</f>
        <v>0</v>
      </c>
      <c r="K1373" s="173" t="s">
        <v>152</v>
      </c>
      <c r="L1373" s="178"/>
      <c r="M1373" s="179" t="s">
        <v>3</v>
      </c>
      <c r="N1373" s="180" t="s">
        <v>47</v>
      </c>
      <c r="P1373" s="140">
        <f>O1373*H1373</f>
        <v>0</v>
      </c>
      <c r="Q1373" s="140">
        <v>0.03829</v>
      </c>
      <c r="R1373" s="140">
        <f>Q1373*H1373</f>
        <v>0.3859632</v>
      </c>
      <c r="S1373" s="140">
        <v>0</v>
      </c>
      <c r="T1373" s="141">
        <f>S1373*H1373</f>
        <v>0</v>
      </c>
      <c r="AR1373" s="142" t="s">
        <v>379</v>
      </c>
      <c r="AT1373" s="142" t="s">
        <v>257</v>
      </c>
      <c r="AU1373" s="142" t="s">
        <v>86</v>
      </c>
      <c r="AY1373" s="18" t="s">
        <v>146</v>
      </c>
      <c r="BE1373" s="143">
        <f>IF(N1373="základní",J1373,0)</f>
        <v>0</v>
      </c>
      <c r="BF1373" s="143">
        <f>IF(N1373="snížená",J1373,0)</f>
        <v>0</v>
      </c>
      <c r="BG1373" s="143">
        <f>IF(N1373="zákl. přenesená",J1373,0)</f>
        <v>0</v>
      </c>
      <c r="BH1373" s="143">
        <f>IF(N1373="sníž. přenesená",J1373,0)</f>
        <v>0</v>
      </c>
      <c r="BI1373" s="143">
        <f>IF(N1373="nulová",J1373,0)</f>
        <v>0</v>
      </c>
      <c r="BJ1373" s="18" t="s">
        <v>84</v>
      </c>
      <c r="BK1373" s="143">
        <f>ROUND(I1373*H1373,2)</f>
        <v>0</v>
      </c>
      <c r="BL1373" s="18" t="s">
        <v>256</v>
      </c>
      <c r="BM1373" s="142" t="s">
        <v>1540</v>
      </c>
    </row>
    <row r="1374" spans="2:47" s="1" customFormat="1" ht="19.2">
      <c r="B1374" s="34"/>
      <c r="D1374" s="144" t="s">
        <v>155</v>
      </c>
      <c r="F1374" s="145" t="s">
        <v>1539</v>
      </c>
      <c r="I1374" s="146"/>
      <c r="L1374" s="34"/>
      <c r="M1374" s="147"/>
      <c r="T1374" s="55"/>
      <c r="AT1374" s="18" t="s">
        <v>155</v>
      </c>
      <c r="AU1374" s="18" t="s">
        <v>86</v>
      </c>
    </row>
    <row r="1375" spans="2:65" s="1" customFormat="1" ht="24.15" customHeight="1">
      <c r="B1375" s="129"/>
      <c r="C1375" s="130" t="s">
        <v>1541</v>
      </c>
      <c r="D1375" s="130" t="s">
        <v>148</v>
      </c>
      <c r="E1375" s="132" t="s">
        <v>1542</v>
      </c>
      <c r="F1375" s="133" t="s">
        <v>1543</v>
      </c>
      <c r="G1375" s="134" t="s">
        <v>151</v>
      </c>
      <c r="H1375" s="135">
        <v>4.563</v>
      </c>
      <c r="I1375" s="136"/>
      <c r="J1375" s="137">
        <f>ROUND(I1375*H1375,2)</f>
        <v>0</v>
      </c>
      <c r="K1375" s="133" t="s">
        <v>152</v>
      </c>
      <c r="L1375" s="34"/>
      <c r="M1375" s="138" t="s">
        <v>3</v>
      </c>
      <c r="N1375" s="139" t="s">
        <v>47</v>
      </c>
      <c r="P1375" s="140">
        <f>O1375*H1375</f>
        <v>0</v>
      </c>
      <c r="Q1375" s="140">
        <v>0</v>
      </c>
      <c r="R1375" s="140">
        <f>Q1375*H1375</f>
        <v>0</v>
      </c>
      <c r="S1375" s="140">
        <v>0</v>
      </c>
      <c r="T1375" s="141">
        <f>S1375*H1375</f>
        <v>0</v>
      </c>
      <c r="AR1375" s="142" t="s">
        <v>256</v>
      </c>
      <c r="AT1375" s="142" t="s">
        <v>148</v>
      </c>
      <c r="AU1375" s="142" t="s">
        <v>86</v>
      </c>
      <c r="AY1375" s="18" t="s">
        <v>146</v>
      </c>
      <c r="BE1375" s="143">
        <f>IF(N1375="základní",J1375,0)</f>
        <v>0</v>
      </c>
      <c r="BF1375" s="143">
        <f>IF(N1375="snížená",J1375,0)</f>
        <v>0</v>
      </c>
      <c r="BG1375" s="143">
        <f>IF(N1375="zákl. přenesená",J1375,0)</f>
        <v>0</v>
      </c>
      <c r="BH1375" s="143">
        <f>IF(N1375="sníž. přenesená",J1375,0)</f>
        <v>0</v>
      </c>
      <c r="BI1375" s="143">
        <f>IF(N1375="nulová",J1375,0)</f>
        <v>0</v>
      </c>
      <c r="BJ1375" s="18" t="s">
        <v>84</v>
      </c>
      <c r="BK1375" s="143">
        <f>ROUND(I1375*H1375,2)</f>
        <v>0</v>
      </c>
      <c r="BL1375" s="18" t="s">
        <v>256</v>
      </c>
      <c r="BM1375" s="142" t="s">
        <v>1544</v>
      </c>
    </row>
    <row r="1376" spans="2:47" s="1" customFormat="1" ht="19.2">
      <c r="B1376" s="34"/>
      <c r="D1376" s="144" t="s">
        <v>155</v>
      </c>
      <c r="F1376" s="145" t="s">
        <v>1545</v>
      </c>
      <c r="I1376" s="146"/>
      <c r="L1376" s="34"/>
      <c r="M1376" s="147"/>
      <c r="T1376" s="55"/>
      <c r="AT1376" s="18" t="s">
        <v>155</v>
      </c>
      <c r="AU1376" s="18" t="s">
        <v>86</v>
      </c>
    </row>
    <row r="1377" spans="2:47" s="1" customFormat="1" ht="12">
      <c r="B1377" s="34"/>
      <c r="D1377" s="148" t="s">
        <v>157</v>
      </c>
      <c r="F1377" s="149" t="s">
        <v>1546</v>
      </c>
      <c r="I1377" s="146"/>
      <c r="L1377" s="34"/>
      <c r="M1377" s="147"/>
      <c r="T1377" s="55"/>
      <c r="AT1377" s="18" t="s">
        <v>157</v>
      </c>
      <c r="AU1377" s="18" t="s">
        <v>86</v>
      </c>
    </row>
    <row r="1378" spans="2:51" s="12" customFormat="1" ht="12">
      <c r="B1378" s="150"/>
      <c r="D1378" s="144" t="s">
        <v>171</v>
      </c>
      <c r="E1378" s="151" t="s">
        <v>3</v>
      </c>
      <c r="F1378" s="152" t="s">
        <v>1547</v>
      </c>
      <c r="H1378" s="153">
        <v>3.806</v>
      </c>
      <c r="I1378" s="154"/>
      <c r="L1378" s="150"/>
      <c r="M1378" s="155"/>
      <c r="T1378" s="156"/>
      <c r="AT1378" s="151" t="s">
        <v>171</v>
      </c>
      <c r="AU1378" s="151" t="s">
        <v>86</v>
      </c>
      <c r="AV1378" s="12" t="s">
        <v>86</v>
      </c>
      <c r="AW1378" s="12" t="s">
        <v>37</v>
      </c>
      <c r="AX1378" s="12" t="s">
        <v>76</v>
      </c>
      <c r="AY1378" s="151" t="s">
        <v>146</v>
      </c>
    </row>
    <row r="1379" spans="2:51" s="12" customFormat="1" ht="12">
      <c r="B1379" s="150"/>
      <c r="D1379" s="144" t="s">
        <v>171</v>
      </c>
      <c r="E1379" s="151" t="s">
        <v>3</v>
      </c>
      <c r="F1379" s="152" t="s">
        <v>1548</v>
      </c>
      <c r="H1379" s="153">
        <v>0.757</v>
      </c>
      <c r="I1379" s="154"/>
      <c r="L1379" s="150"/>
      <c r="M1379" s="155"/>
      <c r="T1379" s="156"/>
      <c r="AT1379" s="151" t="s">
        <v>171</v>
      </c>
      <c r="AU1379" s="151" t="s">
        <v>86</v>
      </c>
      <c r="AV1379" s="12" t="s">
        <v>86</v>
      </c>
      <c r="AW1379" s="12" t="s">
        <v>37</v>
      </c>
      <c r="AX1379" s="12" t="s">
        <v>76</v>
      </c>
      <c r="AY1379" s="151" t="s">
        <v>146</v>
      </c>
    </row>
    <row r="1380" spans="2:51" s="15" customFormat="1" ht="12">
      <c r="B1380" s="181"/>
      <c r="D1380" s="144" t="s">
        <v>171</v>
      </c>
      <c r="E1380" s="182" t="s">
        <v>3</v>
      </c>
      <c r="F1380" s="183" t="s">
        <v>271</v>
      </c>
      <c r="H1380" s="184">
        <v>4.563</v>
      </c>
      <c r="I1380" s="185"/>
      <c r="L1380" s="181"/>
      <c r="M1380" s="186"/>
      <c r="T1380" s="187"/>
      <c r="AT1380" s="182" t="s">
        <v>171</v>
      </c>
      <c r="AU1380" s="182" t="s">
        <v>86</v>
      </c>
      <c r="AV1380" s="15" t="s">
        <v>164</v>
      </c>
      <c r="AW1380" s="15" t="s">
        <v>37</v>
      </c>
      <c r="AX1380" s="15" t="s">
        <v>76</v>
      </c>
      <c r="AY1380" s="182" t="s">
        <v>146</v>
      </c>
    </row>
    <row r="1381" spans="2:51" s="14" customFormat="1" ht="12">
      <c r="B1381" s="163"/>
      <c r="D1381" s="144" t="s">
        <v>171</v>
      </c>
      <c r="E1381" s="164" t="s">
        <v>3</v>
      </c>
      <c r="F1381" s="165" t="s">
        <v>180</v>
      </c>
      <c r="H1381" s="166">
        <v>4.563</v>
      </c>
      <c r="I1381" s="167"/>
      <c r="L1381" s="163"/>
      <c r="M1381" s="168"/>
      <c r="T1381" s="169"/>
      <c r="AT1381" s="164" t="s">
        <v>171</v>
      </c>
      <c r="AU1381" s="164" t="s">
        <v>86</v>
      </c>
      <c r="AV1381" s="14" t="s">
        <v>153</v>
      </c>
      <c r="AW1381" s="14" t="s">
        <v>37</v>
      </c>
      <c r="AX1381" s="14" t="s">
        <v>84</v>
      </c>
      <c r="AY1381" s="164" t="s">
        <v>146</v>
      </c>
    </row>
    <row r="1382" spans="2:65" s="1" customFormat="1" ht="24.15" customHeight="1">
      <c r="B1382" s="129"/>
      <c r="C1382" s="170" t="s">
        <v>1549</v>
      </c>
      <c r="D1382" s="170" t="s">
        <v>257</v>
      </c>
      <c r="E1382" s="172" t="s">
        <v>1550</v>
      </c>
      <c r="F1382" s="173" t="s">
        <v>1551</v>
      </c>
      <c r="G1382" s="174" t="s">
        <v>151</v>
      </c>
      <c r="H1382" s="175">
        <v>5.019</v>
      </c>
      <c r="I1382" s="176"/>
      <c r="J1382" s="177">
        <f>ROUND(I1382*H1382,2)</f>
        <v>0</v>
      </c>
      <c r="K1382" s="173" t="s">
        <v>152</v>
      </c>
      <c r="L1382" s="178"/>
      <c r="M1382" s="179" t="s">
        <v>3</v>
      </c>
      <c r="N1382" s="180" t="s">
        <v>47</v>
      </c>
      <c r="P1382" s="140">
        <f>O1382*H1382</f>
        <v>0</v>
      </c>
      <c r="Q1382" s="140">
        <v>0.003</v>
      </c>
      <c r="R1382" s="140">
        <f>Q1382*H1382</f>
        <v>0.015057000000000001</v>
      </c>
      <c r="S1382" s="140">
        <v>0</v>
      </c>
      <c r="T1382" s="141">
        <f>S1382*H1382</f>
        <v>0</v>
      </c>
      <c r="AR1382" s="142" t="s">
        <v>379</v>
      </c>
      <c r="AT1382" s="142" t="s">
        <v>257</v>
      </c>
      <c r="AU1382" s="142" t="s">
        <v>86</v>
      </c>
      <c r="AY1382" s="18" t="s">
        <v>146</v>
      </c>
      <c r="BE1382" s="143">
        <f>IF(N1382="základní",J1382,0)</f>
        <v>0</v>
      </c>
      <c r="BF1382" s="143">
        <f>IF(N1382="snížená",J1382,0)</f>
        <v>0</v>
      </c>
      <c r="BG1382" s="143">
        <f>IF(N1382="zákl. přenesená",J1382,0)</f>
        <v>0</v>
      </c>
      <c r="BH1382" s="143">
        <f>IF(N1382="sníž. přenesená",J1382,0)</f>
        <v>0</v>
      </c>
      <c r="BI1382" s="143">
        <f>IF(N1382="nulová",J1382,0)</f>
        <v>0</v>
      </c>
      <c r="BJ1382" s="18" t="s">
        <v>84</v>
      </c>
      <c r="BK1382" s="143">
        <f>ROUND(I1382*H1382,2)</f>
        <v>0</v>
      </c>
      <c r="BL1382" s="18" t="s">
        <v>256</v>
      </c>
      <c r="BM1382" s="142" t="s">
        <v>1552</v>
      </c>
    </row>
    <row r="1383" spans="2:47" s="1" customFormat="1" ht="12">
      <c r="B1383" s="34"/>
      <c r="D1383" s="144" t="s">
        <v>155</v>
      </c>
      <c r="F1383" s="145" t="s">
        <v>1551</v>
      </c>
      <c r="I1383" s="146"/>
      <c r="L1383" s="34"/>
      <c r="M1383" s="147"/>
      <c r="T1383" s="55"/>
      <c r="AT1383" s="18" t="s">
        <v>155</v>
      </c>
      <c r="AU1383" s="18" t="s">
        <v>86</v>
      </c>
    </row>
    <row r="1384" spans="2:51" s="12" customFormat="1" ht="12">
      <c r="B1384" s="150"/>
      <c r="D1384" s="144" t="s">
        <v>171</v>
      </c>
      <c r="F1384" s="152" t="s">
        <v>1553</v>
      </c>
      <c r="H1384" s="153">
        <v>5.019</v>
      </c>
      <c r="I1384" s="154"/>
      <c r="L1384" s="150"/>
      <c r="M1384" s="155"/>
      <c r="T1384" s="156"/>
      <c r="AT1384" s="151" t="s">
        <v>171</v>
      </c>
      <c r="AU1384" s="151" t="s">
        <v>86</v>
      </c>
      <c r="AV1384" s="12" t="s">
        <v>86</v>
      </c>
      <c r="AW1384" s="12" t="s">
        <v>4</v>
      </c>
      <c r="AX1384" s="12" t="s">
        <v>84</v>
      </c>
      <c r="AY1384" s="151" t="s">
        <v>146</v>
      </c>
    </row>
    <row r="1385" spans="2:65" s="1" customFormat="1" ht="24.15" customHeight="1">
      <c r="B1385" s="129"/>
      <c r="C1385" s="130" t="s">
        <v>1554</v>
      </c>
      <c r="D1385" s="130" t="s">
        <v>148</v>
      </c>
      <c r="E1385" s="132" t="s">
        <v>1555</v>
      </c>
      <c r="F1385" s="133" t="s">
        <v>1556</v>
      </c>
      <c r="G1385" s="134" t="s">
        <v>375</v>
      </c>
      <c r="H1385" s="135">
        <v>13.94</v>
      </c>
      <c r="I1385" s="136"/>
      <c r="J1385" s="137">
        <f>ROUND(I1385*H1385,2)</f>
        <v>0</v>
      </c>
      <c r="K1385" s="133" t="s">
        <v>152</v>
      </c>
      <c r="L1385" s="34"/>
      <c r="M1385" s="138" t="s">
        <v>3</v>
      </c>
      <c r="N1385" s="139" t="s">
        <v>47</v>
      </c>
      <c r="P1385" s="140">
        <f>O1385*H1385</f>
        <v>0</v>
      </c>
      <c r="Q1385" s="140">
        <v>0</v>
      </c>
      <c r="R1385" s="140">
        <f>Q1385*H1385</f>
        <v>0</v>
      </c>
      <c r="S1385" s="140">
        <v>0</v>
      </c>
      <c r="T1385" s="141">
        <f>S1385*H1385</f>
        <v>0</v>
      </c>
      <c r="AR1385" s="142" t="s">
        <v>256</v>
      </c>
      <c r="AT1385" s="142" t="s">
        <v>148</v>
      </c>
      <c r="AU1385" s="142" t="s">
        <v>86</v>
      </c>
      <c r="AY1385" s="18" t="s">
        <v>146</v>
      </c>
      <c r="BE1385" s="143">
        <f>IF(N1385="základní",J1385,0)</f>
        <v>0</v>
      </c>
      <c r="BF1385" s="143">
        <f>IF(N1385="snížená",J1385,0)</f>
        <v>0</v>
      </c>
      <c r="BG1385" s="143">
        <f>IF(N1385="zákl. přenesená",J1385,0)</f>
        <v>0</v>
      </c>
      <c r="BH1385" s="143">
        <f>IF(N1385="sníž. přenesená",J1385,0)</f>
        <v>0</v>
      </c>
      <c r="BI1385" s="143">
        <f>IF(N1385="nulová",J1385,0)</f>
        <v>0</v>
      </c>
      <c r="BJ1385" s="18" t="s">
        <v>84</v>
      </c>
      <c r="BK1385" s="143">
        <f>ROUND(I1385*H1385,2)</f>
        <v>0</v>
      </c>
      <c r="BL1385" s="18" t="s">
        <v>256</v>
      </c>
      <c r="BM1385" s="142" t="s">
        <v>1557</v>
      </c>
    </row>
    <row r="1386" spans="2:47" s="1" customFormat="1" ht="19.2">
      <c r="B1386" s="34"/>
      <c r="D1386" s="144" t="s">
        <v>155</v>
      </c>
      <c r="F1386" s="145" t="s">
        <v>1558</v>
      </c>
      <c r="I1386" s="146"/>
      <c r="L1386" s="34"/>
      <c r="M1386" s="147"/>
      <c r="T1386" s="55"/>
      <c r="AT1386" s="18" t="s">
        <v>155</v>
      </c>
      <c r="AU1386" s="18" t="s">
        <v>86</v>
      </c>
    </row>
    <row r="1387" spans="2:47" s="1" customFormat="1" ht="12">
      <c r="B1387" s="34"/>
      <c r="D1387" s="148" t="s">
        <v>157</v>
      </c>
      <c r="F1387" s="149" t="s">
        <v>1559</v>
      </c>
      <c r="I1387" s="146"/>
      <c r="L1387" s="34"/>
      <c r="M1387" s="147"/>
      <c r="T1387" s="55"/>
      <c r="AT1387" s="18" t="s">
        <v>157</v>
      </c>
      <c r="AU1387" s="18" t="s">
        <v>86</v>
      </c>
    </row>
    <row r="1388" spans="2:51" s="12" customFormat="1" ht="12">
      <c r="B1388" s="150"/>
      <c r="D1388" s="144" t="s">
        <v>171</v>
      </c>
      <c r="E1388" s="151" t="s">
        <v>3</v>
      </c>
      <c r="F1388" s="152" t="s">
        <v>1560</v>
      </c>
      <c r="H1388" s="153">
        <v>10.46</v>
      </c>
      <c r="I1388" s="154"/>
      <c r="L1388" s="150"/>
      <c r="M1388" s="155"/>
      <c r="T1388" s="156"/>
      <c r="AT1388" s="151" t="s">
        <v>171</v>
      </c>
      <c r="AU1388" s="151" t="s">
        <v>86</v>
      </c>
      <c r="AV1388" s="12" t="s">
        <v>86</v>
      </c>
      <c r="AW1388" s="12" t="s">
        <v>37</v>
      </c>
      <c r="AX1388" s="12" t="s">
        <v>76</v>
      </c>
      <c r="AY1388" s="151" t="s">
        <v>146</v>
      </c>
    </row>
    <row r="1389" spans="2:51" s="12" customFormat="1" ht="12">
      <c r="B1389" s="150"/>
      <c r="D1389" s="144" t="s">
        <v>171</v>
      </c>
      <c r="E1389" s="151" t="s">
        <v>3</v>
      </c>
      <c r="F1389" s="152" t="s">
        <v>1561</v>
      </c>
      <c r="H1389" s="153">
        <v>3.48</v>
      </c>
      <c r="I1389" s="154"/>
      <c r="L1389" s="150"/>
      <c r="M1389" s="155"/>
      <c r="T1389" s="156"/>
      <c r="AT1389" s="151" t="s">
        <v>171</v>
      </c>
      <c r="AU1389" s="151" t="s">
        <v>86</v>
      </c>
      <c r="AV1389" s="12" t="s">
        <v>86</v>
      </c>
      <c r="AW1389" s="12" t="s">
        <v>37</v>
      </c>
      <c r="AX1389" s="12" t="s">
        <v>76</v>
      </c>
      <c r="AY1389" s="151" t="s">
        <v>146</v>
      </c>
    </row>
    <row r="1390" spans="2:51" s="15" customFormat="1" ht="12">
      <c r="B1390" s="181"/>
      <c r="D1390" s="144" t="s">
        <v>171</v>
      </c>
      <c r="E1390" s="182" t="s">
        <v>3</v>
      </c>
      <c r="F1390" s="183" t="s">
        <v>271</v>
      </c>
      <c r="H1390" s="184">
        <v>13.94</v>
      </c>
      <c r="I1390" s="185"/>
      <c r="L1390" s="181"/>
      <c r="M1390" s="186"/>
      <c r="T1390" s="187"/>
      <c r="AT1390" s="182" t="s">
        <v>171</v>
      </c>
      <c r="AU1390" s="182" t="s">
        <v>86</v>
      </c>
      <c r="AV1390" s="15" t="s">
        <v>164</v>
      </c>
      <c r="AW1390" s="15" t="s">
        <v>37</v>
      </c>
      <c r="AX1390" s="15" t="s">
        <v>76</v>
      </c>
      <c r="AY1390" s="182" t="s">
        <v>146</v>
      </c>
    </row>
    <row r="1391" spans="2:51" s="14" customFormat="1" ht="12">
      <c r="B1391" s="163"/>
      <c r="D1391" s="144" t="s">
        <v>171</v>
      </c>
      <c r="E1391" s="164" t="s">
        <v>3</v>
      </c>
      <c r="F1391" s="165" t="s">
        <v>180</v>
      </c>
      <c r="H1391" s="166">
        <v>13.94</v>
      </c>
      <c r="I1391" s="167"/>
      <c r="L1391" s="163"/>
      <c r="M1391" s="168"/>
      <c r="T1391" s="169"/>
      <c r="AT1391" s="164" t="s">
        <v>171</v>
      </c>
      <c r="AU1391" s="164" t="s">
        <v>86</v>
      </c>
      <c r="AV1391" s="14" t="s">
        <v>153</v>
      </c>
      <c r="AW1391" s="14" t="s">
        <v>37</v>
      </c>
      <c r="AX1391" s="14" t="s">
        <v>84</v>
      </c>
      <c r="AY1391" s="164" t="s">
        <v>146</v>
      </c>
    </row>
    <row r="1392" spans="2:65" s="1" customFormat="1" ht="16.5" customHeight="1">
      <c r="B1392" s="129"/>
      <c r="C1392" s="273" t="s">
        <v>1562</v>
      </c>
      <c r="D1392" s="273" t="s">
        <v>257</v>
      </c>
      <c r="E1392" s="274" t="s">
        <v>1563</v>
      </c>
      <c r="F1392" s="275" t="s">
        <v>1564</v>
      </c>
      <c r="G1392" s="276" t="s">
        <v>375</v>
      </c>
      <c r="H1392" s="277">
        <v>15.334</v>
      </c>
      <c r="I1392" s="278"/>
      <c r="J1392" s="278">
        <f>ROUND(I1392*H1392,2)</f>
        <v>0</v>
      </c>
      <c r="K1392" s="275" t="s">
        <v>3</v>
      </c>
      <c r="L1392" s="178"/>
      <c r="M1392" s="179" t="s">
        <v>3</v>
      </c>
      <c r="N1392" s="180" t="s">
        <v>47</v>
      </c>
      <c r="P1392" s="140">
        <f>O1392*H1392</f>
        <v>0</v>
      </c>
      <c r="Q1392" s="140">
        <v>0.0002</v>
      </c>
      <c r="R1392" s="140">
        <f>Q1392*H1392</f>
        <v>0.0030668</v>
      </c>
      <c r="S1392" s="140">
        <v>0</v>
      </c>
      <c r="T1392" s="141">
        <f>S1392*H1392</f>
        <v>0</v>
      </c>
      <c r="AR1392" s="142" t="s">
        <v>379</v>
      </c>
      <c r="AT1392" s="142" t="s">
        <v>257</v>
      </c>
      <c r="AU1392" s="142" t="s">
        <v>86</v>
      </c>
      <c r="AY1392" s="18" t="s">
        <v>146</v>
      </c>
      <c r="BE1392" s="143">
        <f>IF(N1392="základní",J1392,0)</f>
        <v>0</v>
      </c>
      <c r="BF1392" s="143">
        <f>IF(N1392="snížená",J1392,0)</f>
        <v>0</v>
      </c>
      <c r="BG1392" s="143">
        <f>IF(N1392="zákl. přenesená",J1392,0)</f>
        <v>0</v>
      </c>
      <c r="BH1392" s="143">
        <f>IF(N1392="sníž. přenesená",J1392,0)</f>
        <v>0</v>
      </c>
      <c r="BI1392" s="143">
        <f>IF(N1392="nulová",J1392,0)</f>
        <v>0</v>
      </c>
      <c r="BJ1392" s="18" t="s">
        <v>84</v>
      </c>
      <c r="BK1392" s="143">
        <f>ROUND(I1392*H1392,2)</f>
        <v>0</v>
      </c>
      <c r="BL1392" s="18" t="s">
        <v>256</v>
      </c>
      <c r="BM1392" s="142" t="s">
        <v>1565</v>
      </c>
    </row>
    <row r="1393" spans="2:47" s="1" customFormat="1" ht="12">
      <c r="B1393" s="34"/>
      <c r="D1393" s="144" t="s">
        <v>155</v>
      </c>
      <c r="F1393" s="145" t="s">
        <v>1564</v>
      </c>
      <c r="I1393" s="146"/>
      <c r="L1393" s="34"/>
      <c r="M1393" s="147"/>
      <c r="T1393" s="55"/>
      <c r="AT1393" s="18" t="s">
        <v>155</v>
      </c>
      <c r="AU1393" s="18" t="s">
        <v>86</v>
      </c>
    </row>
    <row r="1394" spans="2:51" s="12" customFormat="1" ht="12">
      <c r="B1394" s="150"/>
      <c r="D1394" s="144" t="s">
        <v>171</v>
      </c>
      <c r="F1394" s="152" t="s">
        <v>1566</v>
      </c>
      <c r="H1394" s="153">
        <v>15.334</v>
      </c>
      <c r="I1394" s="154"/>
      <c r="L1394" s="150"/>
      <c r="M1394" s="155"/>
      <c r="T1394" s="156"/>
      <c r="AT1394" s="151" t="s">
        <v>171</v>
      </c>
      <c r="AU1394" s="151" t="s">
        <v>86</v>
      </c>
      <c r="AV1394" s="12" t="s">
        <v>86</v>
      </c>
      <c r="AW1394" s="12" t="s">
        <v>4</v>
      </c>
      <c r="AX1394" s="12" t="s">
        <v>84</v>
      </c>
      <c r="AY1394" s="151" t="s">
        <v>146</v>
      </c>
    </row>
    <row r="1395" spans="2:65" s="1" customFormat="1" ht="24.15" customHeight="1">
      <c r="B1395" s="129"/>
      <c r="C1395" s="130" t="s">
        <v>1567</v>
      </c>
      <c r="D1395" s="130" t="s">
        <v>148</v>
      </c>
      <c r="E1395" s="132" t="s">
        <v>1568</v>
      </c>
      <c r="F1395" s="133" t="s">
        <v>1569</v>
      </c>
      <c r="G1395" s="134" t="s">
        <v>151</v>
      </c>
      <c r="H1395" s="135">
        <v>2.52</v>
      </c>
      <c r="I1395" s="136"/>
      <c r="J1395" s="137">
        <f>ROUND(I1395*H1395,2)</f>
        <v>0</v>
      </c>
      <c r="K1395" s="133" t="s">
        <v>152</v>
      </c>
      <c r="L1395" s="34"/>
      <c r="M1395" s="138" t="s">
        <v>3</v>
      </c>
      <c r="N1395" s="139" t="s">
        <v>47</v>
      </c>
      <c r="P1395" s="140">
        <f>O1395*H1395</f>
        <v>0</v>
      </c>
      <c r="Q1395" s="140">
        <v>0.00033125</v>
      </c>
      <c r="R1395" s="140">
        <f>Q1395*H1395</f>
        <v>0.00083475</v>
      </c>
      <c r="S1395" s="140">
        <v>0</v>
      </c>
      <c r="T1395" s="141">
        <f>S1395*H1395</f>
        <v>0</v>
      </c>
      <c r="AR1395" s="142" t="s">
        <v>256</v>
      </c>
      <c r="AT1395" s="142" t="s">
        <v>148</v>
      </c>
      <c r="AU1395" s="142" t="s">
        <v>86</v>
      </c>
      <c r="AY1395" s="18" t="s">
        <v>146</v>
      </c>
      <c r="BE1395" s="143">
        <f>IF(N1395="základní",J1395,0)</f>
        <v>0</v>
      </c>
      <c r="BF1395" s="143">
        <f>IF(N1395="snížená",J1395,0)</f>
        <v>0</v>
      </c>
      <c r="BG1395" s="143">
        <f>IF(N1395="zákl. přenesená",J1395,0)</f>
        <v>0</v>
      </c>
      <c r="BH1395" s="143">
        <f>IF(N1395="sníž. přenesená",J1395,0)</f>
        <v>0</v>
      </c>
      <c r="BI1395" s="143">
        <f>IF(N1395="nulová",J1395,0)</f>
        <v>0</v>
      </c>
      <c r="BJ1395" s="18" t="s">
        <v>84</v>
      </c>
      <c r="BK1395" s="143">
        <f>ROUND(I1395*H1395,2)</f>
        <v>0</v>
      </c>
      <c r="BL1395" s="18" t="s">
        <v>256</v>
      </c>
      <c r="BM1395" s="142" t="s">
        <v>1570</v>
      </c>
    </row>
    <row r="1396" spans="2:47" s="1" customFormat="1" ht="28.8">
      <c r="B1396" s="34"/>
      <c r="D1396" s="144" t="s">
        <v>155</v>
      </c>
      <c r="F1396" s="145" t="s">
        <v>1571</v>
      </c>
      <c r="I1396" s="146"/>
      <c r="L1396" s="34"/>
      <c r="M1396" s="147"/>
      <c r="T1396" s="55"/>
      <c r="AT1396" s="18" t="s">
        <v>155</v>
      </c>
      <c r="AU1396" s="18" t="s">
        <v>86</v>
      </c>
    </row>
    <row r="1397" spans="2:47" s="1" customFormat="1" ht="12">
      <c r="B1397" s="34"/>
      <c r="D1397" s="148" t="s">
        <v>157</v>
      </c>
      <c r="F1397" s="149" t="s">
        <v>1572</v>
      </c>
      <c r="I1397" s="146"/>
      <c r="L1397" s="34"/>
      <c r="M1397" s="147"/>
      <c r="T1397" s="55"/>
      <c r="AT1397" s="18" t="s">
        <v>157</v>
      </c>
      <c r="AU1397" s="18" t="s">
        <v>86</v>
      </c>
    </row>
    <row r="1398" spans="2:51" s="13" customFormat="1" ht="12">
      <c r="B1398" s="157"/>
      <c r="D1398" s="144" t="s">
        <v>171</v>
      </c>
      <c r="E1398" s="158" t="s">
        <v>3</v>
      </c>
      <c r="F1398" s="159" t="s">
        <v>1573</v>
      </c>
      <c r="H1398" s="158" t="s">
        <v>3</v>
      </c>
      <c r="I1398" s="160"/>
      <c r="L1398" s="157"/>
      <c r="M1398" s="161"/>
      <c r="T1398" s="162"/>
      <c r="AT1398" s="158" t="s">
        <v>171</v>
      </c>
      <c r="AU1398" s="158" t="s">
        <v>86</v>
      </c>
      <c r="AV1398" s="13" t="s">
        <v>84</v>
      </c>
      <c r="AW1398" s="13" t="s">
        <v>37</v>
      </c>
      <c r="AX1398" s="13" t="s">
        <v>76</v>
      </c>
      <c r="AY1398" s="158" t="s">
        <v>146</v>
      </c>
    </row>
    <row r="1399" spans="2:51" s="12" customFormat="1" ht="12">
      <c r="B1399" s="150"/>
      <c r="D1399" s="144" t="s">
        <v>171</v>
      </c>
      <c r="E1399" s="151" t="s">
        <v>3</v>
      </c>
      <c r="F1399" s="152" t="s">
        <v>1574</v>
      </c>
      <c r="H1399" s="153">
        <v>2.52</v>
      </c>
      <c r="I1399" s="154"/>
      <c r="L1399" s="150"/>
      <c r="M1399" s="155"/>
      <c r="T1399" s="156"/>
      <c r="AT1399" s="151" t="s">
        <v>171</v>
      </c>
      <c r="AU1399" s="151" t="s">
        <v>86</v>
      </c>
      <c r="AV1399" s="12" t="s">
        <v>86</v>
      </c>
      <c r="AW1399" s="12" t="s">
        <v>37</v>
      </c>
      <c r="AX1399" s="12" t="s">
        <v>76</v>
      </c>
      <c r="AY1399" s="151" t="s">
        <v>146</v>
      </c>
    </row>
    <row r="1400" spans="2:51" s="15" customFormat="1" ht="12">
      <c r="B1400" s="181"/>
      <c r="D1400" s="144" t="s">
        <v>171</v>
      </c>
      <c r="E1400" s="182" t="s">
        <v>3</v>
      </c>
      <c r="F1400" s="183" t="s">
        <v>271</v>
      </c>
      <c r="H1400" s="184">
        <v>2.52</v>
      </c>
      <c r="I1400" s="185"/>
      <c r="L1400" s="181"/>
      <c r="M1400" s="186"/>
      <c r="T1400" s="187"/>
      <c r="AT1400" s="182" t="s">
        <v>171</v>
      </c>
      <c r="AU1400" s="182" t="s">
        <v>86</v>
      </c>
      <c r="AV1400" s="15" t="s">
        <v>164</v>
      </c>
      <c r="AW1400" s="15" t="s">
        <v>37</v>
      </c>
      <c r="AX1400" s="15" t="s">
        <v>76</v>
      </c>
      <c r="AY1400" s="182" t="s">
        <v>146</v>
      </c>
    </row>
    <row r="1401" spans="2:51" s="14" customFormat="1" ht="12">
      <c r="B1401" s="163"/>
      <c r="D1401" s="144" t="s">
        <v>171</v>
      </c>
      <c r="E1401" s="164" t="s">
        <v>3</v>
      </c>
      <c r="F1401" s="165" t="s">
        <v>180</v>
      </c>
      <c r="H1401" s="166">
        <v>2.52</v>
      </c>
      <c r="I1401" s="167"/>
      <c r="L1401" s="163"/>
      <c r="M1401" s="168"/>
      <c r="T1401" s="169"/>
      <c r="AT1401" s="164" t="s">
        <v>171</v>
      </c>
      <c r="AU1401" s="164" t="s">
        <v>86</v>
      </c>
      <c r="AV1401" s="14" t="s">
        <v>153</v>
      </c>
      <c r="AW1401" s="14" t="s">
        <v>37</v>
      </c>
      <c r="AX1401" s="14" t="s">
        <v>84</v>
      </c>
      <c r="AY1401" s="164" t="s">
        <v>146</v>
      </c>
    </row>
    <row r="1402" spans="2:65" s="1" customFormat="1" ht="24.15" customHeight="1">
      <c r="B1402" s="129"/>
      <c r="C1402" s="170" t="s">
        <v>1575</v>
      </c>
      <c r="D1402" s="170" t="s">
        <v>257</v>
      </c>
      <c r="E1402" s="172" t="s">
        <v>1576</v>
      </c>
      <c r="F1402" s="173" t="s">
        <v>1577</v>
      </c>
      <c r="G1402" s="174" t="s">
        <v>151</v>
      </c>
      <c r="H1402" s="175">
        <v>2.52</v>
      </c>
      <c r="I1402" s="176"/>
      <c r="J1402" s="177">
        <f>ROUND(I1402*H1402,2)</f>
        <v>0</v>
      </c>
      <c r="K1402" s="173" t="s">
        <v>152</v>
      </c>
      <c r="L1402" s="178"/>
      <c r="M1402" s="179" t="s">
        <v>3</v>
      </c>
      <c r="N1402" s="180" t="s">
        <v>47</v>
      </c>
      <c r="P1402" s="140">
        <f>O1402*H1402</f>
        <v>0</v>
      </c>
      <c r="Q1402" s="140">
        <v>0.01787</v>
      </c>
      <c r="R1402" s="140">
        <f>Q1402*H1402</f>
        <v>0.0450324</v>
      </c>
      <c r="S1402" s="140">
        <v>0</v>
      </c>
      <c r="T1402" s="141">
        <f>S1402*H1402</f>
        <v>0</v>
      </c>
      <c r="AR1402" s="142" t="s">
        <v>379</v>
      </c>
      <c r="AT1402" s="142" t="s">
        <v>257</v>
      </c>
      <c r="AU1402" s="142" t="s">
        <v>86</v>
      </c>
      <c r="AY1402" s="18" t="s">
        <v>146</v>
      </c>
      <c r="BE1402" s="143">
        <f>IF(N1402="základní",J1402,0)</f>
        <v>0</v>
      </c>
      <c r="BF1402" s="143">
        <f>IF(N1402="snížená",J1402,0)</f>
        <v>0</v>
      </c>
      <c r="BG1402" s="143">
        <f>IF(N1402="zákl. přenesená",J1402,0)</f>
        <v>0</v>
      </c>
      <c r="BH1402" s="143">
        <f>IF(N1402="sníž. přenesená",J1402,0)</f>
        <v>0</v>
      </c>
      <c r="BI1402" s="143">
        <f>IF(N1402="nulová",J1402,0)</f>
        <v>0</v>
      </c>
      <c r="BJ1402" s="18" t="s">
        <v>84</v>
      </c>
      <c r="BK1402" s="143">
        <f>ROUND(I1402*H1402,2)</f>
        <v>0</v>
      </c>
      <c r="BL1402" s="18" t="s">
        <v>256</v>
      </c>
      <c r="BM1402" s="142" t="s">
        <v>1578</v>
      </c>
    </row>
    <row r="1403" spans="2:47" s="1" customFormat="1" ht="19.2">
      <c r="B1403" s="34"/>
      <c r="D1403" s="144" t="s">
        <v>155</v>
      </c>
      <c r="F1403" s="145" t="s">
        <v>1577</v>
      </c>
      <c r="I1403" s="146"/>
      <c r="L1403" s="34"/>
      <c r="M1403" s="147"/>
      <c r="T1403" s="55"/>
      <c r="AT1403" s="18" t="s">
        <v>155</v>
      </c>
      <c r="AU1403" s="18" t="s">
        <v>86</v>
      </c>
    </row>
    <row r="1404" spans="2:65" s="1" customFormat="1" ht="21.75" customHeight="1">
      <c r="B1404" s="129"/>
      <c r="C1404" s="130" t="s">
        <v>1579</v>
      </c>
      <c r="D1404" s="130" t="s">
        <v>148</v>
      </c>
      <c r="E1404" s="132" t="s">
        <v>1580</v>
      </c>
      <c r="F1404" s="133" t="s">
        <v>1581</v>
      </c>
      <c r="G1404" s="134" t="s">
        <v>1582</v>
      </c>
      <c r="H1404" s="135">
        <v>29</v>
      </c>
      <c r="I1404" s="136"/>
      <c r="J1404" s="137">
        <f>ROUND(I1404*H1404,2)</f>
        <v>0</v>
      </c>
      <c r="K1404" s="133" t="s">
        <v>152</v>
      </c>
      <c r="L1404" s="34"/>
      <c r="M1404" s="138" t="s">
        <v>3</v>
      </c>
      <c r="N1404" s="139" t="s">
        <v>47</v>
      </c>
      <c r="P1404" s="140">
        <f>O1404*H1404</f>
        <v>0</v>
      </c>
      <c r="Q1404" s="140">
        <v>6.74875E-05</v>
      </c>
      <c r="R1404" s="140">
        <f>Q1404*H1404</f>
        <v>0.0019571375</v>
      </c>
      <c r="S1404" s="140">
        <v>0</v>
      </c>
      <c r="T1404" s="141">
        <f>S1404*H1404</f>
        <v>0</v>
      </c>
      <c r="AR1404" s="142" t="s">
        <v>256</v>
      </c>
      <c r="AT1404" s="142" t="s">
        <v>148</v>
      </c>
      <c r="AU1404" s="142" t="s">
        <v>86</v>
      </c>
      <c r="AY1404" s="18" t="s">
        <v>146</v>
      </c>
      <c r="BE1404" s="143">
        <f>IF(N1404="základní",J1404,0)</f>
        <v>0</v>
      </c>
      <c r="BF1404" s="143">
        <f>IF(N1404="snížená",J1404,0)</f>
        <v>0</v>
      </c>
      <c r="BG1404" s="143">
        <f>IF(N1404="zákl. přenesená",J1404,0)</f>
        <v>0</v>
      </c>
      <c r="BH1404" s="143">
        <f>IF(N1404="sníž. přenesená",J1404,0)</f>
        <v>0</v>
      </c>
      <c r="BI1404" s="143">
        <f>IF(N1404="nulová",J1404,0)</f>
        <v>0</v>
      </c>
      <c r="BJ1404" s="18" t="s">
        <v>84</v>
      </c>
      <c r="BK1404" s="143">
        <f>ROUND(I1404*H1404,2)</f>
        <v>0</v>
      </c>
      <c r="BL1404" s="18" t="s">
        <v>256</v>
      </c>
      <c r="BM1404" s="142" t="s">
        <v>1583</v>
      </c>
    </row>
    <row r="1405" spans="2:47" s="1" customFormat="1" ht="19.2">
      <c r="B1405" s="34"/>
      <c r="D1405" s="144" t="s">
        <v>155</v>
      </c>
      <c r="F1405" s="145" t="s">
        <v>1584</v>
      </c>
      <c r="I1405" s="146"/>
      <c r="L1405" s="34"/>
      <c r="M1405" s="147"/>
      <c r="T1405" s="55"/>
      <c r="AT1405" s="18" t="s">
        <v>155</v>
      </c>
      <c r="AU1405" s="18" t="s">
        <v>86</v>
      </c>
    </row>
    <row r="1406" spans="2:47" s="1" customFormat="1" ht="12">
      <c r="B1406" s="34"/>
      <c r="D1406" s="148" t="s">
        <v>157</v>
      </c>
      <c r="F1406" s="149" t="s">
        <v>1585</v>
      </c>
      <c r="I1406" s="146"/>
      <c r="L1406" s="34"/>
      <c r="M1406" s="147"/>
      <c r="T1406" s="55"/>
      <c r="AT1406" s="18" t="s">
        <v>157</v>
      </c>
      <c r="AU1406" s="18" t="s">
        <v>86</v>
      </c>
    </row>
    <row r="1407" spans="2:51" s="13" customFormat="1" ht="12">
      <c r="B1407" s="157"/>
      <c r="D1407" s="144" t="s">
        <v>171</v>
      </c>
      <c r="E1407" s="158" t="s">
        <v>3</v>
      </c>
      <c r="F1407" s="159" t="s">
        <v>1586</v>
      </c>
      <c r="H1407" s="158" t="s">
        <v>3</v>
      </c>
      <c r="I1407" s="160"/>
      <c r="L1407" s="157"/>
      <c r="M1407" s="161"/>
      <c r="T1407" s="162"/>
      <c r="AT1407" s="158" t="s">
        <v>171</v>
      </c>
      <c r="AU1407" s="158" t="s">
        <v>86</v>
      </c>
      <c r="AV1407" s="13" t="s">
        <v>84</v>
      </c>
      <c r="AW1407" s="13" t="s">
        <v>37</v>
      </c>
      <c r="AX1407" s="13" t="s">
        <v>76</v>
      </c>
      <c r="AY1407" s="158" t="s">
        <v>146</v>
      </c>
    </row>
    <row r="1408" spans="2:51" s="12" customFormat="1" ht="12">
      <c r="B1408" s="150"/>
      <c r="D1408" s="144" t="s">
        <v>171</v>
      </c>
      <c r="E1408" s="151" t="s">
        <v>3</v>
      </c>
      <c r="F1408" s="152" t="s">
        <v>1587</v>
      </c>
      <c r="H1408" s="153">
        <v>29</v>
      </c>
      <c r="I1408" s="154"/>
      <c r="L1408" s="150"/>
      <c r="M1408" s="155"/>
      <c r="T1408" s="156"/>
      <c r="AT1408" s="151" t="s">
        <v>171</v>
      </c>
      <c r="AU1408" s="151" t="s">
        <v>86</v>
      </c>
      <c r="AV1408" s="12" t="s">
        <v>86</v>
      </c>
      <c r="AW1408" s="12" t="s">
        <v>37</v>
      </c>
      <c r="AX1408" s="12" t="s">
        <v>76</v>
      </c>
      <c r="AY1408" s="151" t="s">
        <v>146</v>
      </c>
    </row>
    <row r="1409" spans="2:51" s="14" customFormat="1" ht="12">
      <c r="B1409" s="163"/>
      <c r="D1409" s="144" t="s">
        <v>171</v>
      </c>
      <c r="E1409" s="164" t="s">
        <v>3</v>
      </c>
      <c r="F1409" s="165" t="s">
        <v>180</v>
      </c>
      <c r="H1409" s="166">
        <v>29</v>
      </c>
      <c r="I1409" s="167"/>
      <c r="L1409" s="163"/>
      <c r="M1409" s="168"/>
      <c r="T1409" s="169"/>
      <c r="AT1409" s="164" t="s">
        <v>171</v>
      </c>
      <c r="AU1409" s="164" t="s">
        <v>86</v>
      </c>
      <c r="AV1409" s="14" t="s">
        <v>153</v>
      </c>
      <c r="AW1409" s="14" t="s">
        <v>37</v>
      </c>
      <c r="AX1409" s="14" t="s">
        <v>84</v>
      </c>
      <c r="AY1409" s="164" t="s">
        <v>146</v>
      </c>
    </row>
    <row r="1410" spans="2:65" s="1" customFormat="1" ht="24.15" customHeight="1">
      <c r="B1410" s="129"/>
      <c r="C1410" s="130" t="s">
        <v>1588</v>
      </c>
      <c r="D1410" s="130" t="s">
        <v>148</v>
      </c>
      <c r="E1410" s="132" t="s">
        <v>1589</v>
      </c>
      <c r="F1410" s="133" t="s">
        <v>1590</v>
      </c>
      <c r="G1410" s="134" t="s">
        <v>1582</v>
      </c>
      <c r="H1410" s="135">
        <v>144.172</v>
      </c>
      <c r="I1410" s="136"/>
      <c r="J1410" s="137">
        <f>ROUND(I1410*H1410,2)</f>
        <v>0</v>
      </c>
      <c r="K1410" s="133" t="s">
        <v>152</v>
      </c>
      <c r="L1410" s="34"/>
      <c r="M1410" s="138" t="s">
        <v>3</v>
      </c>
      <c r="N1410" s="139" t="s">
        <v>47</v>
      </c>
      <c r="P1410" s="140">
        <f>O1410*H1410</f>
        <v>0</v>
      </c>
      <c r="Q1410" s="140">
        <v>6.06125E-05</v>
      </c>
      <c r="R1410" s="140">
        <f>Q1410*H1410</f>
        <v>0.008738625350000001</v>
      </c>
      <c r="S1410" s="140">
        <v>0</v>
      </c>
      <c r="T1410" s="141">
        <f>S1410*H1410</f>
        <v>0</v>
      </c>
      <c r="AR1410" s="142" t="s">
        <v>256</v>
      </c>
      <c r="AT1410" s="142" t="s">
        <v>148</v>
      </c>
      <c r="AU1410" s="142" t="s">
        <v>86</v>
      </c>
      <c r="AY1410" s="18" t="s">
        <v>146</v>
      </c>
      <c r="BE1410" s="143">
        <f>IF(N1410="základní",J1410,0)</f>
        <v>0</v>
      </c>
      <c r="BF1410" s="143">
        <f>IF(N1410="snížená",J1410,0)</f>
        <v>0</v>
      </c>
      <c r="BG1410" s="143">
        <f>IF(N1410="zákl. přenesená",J1410,0)</f>
        <v>0</v>
      </c>
      <c r="BH1410" s="143">
        <f>IF(N1410="sníž. přenesená",J1410,0)</f>
        <v>0</v>
      </c>
      <c r="BI1410" s="143">
        <f>IF(N1410="nulová",J1410,0)</f>
        <v>0</v>
      </c>
      <c r="BJ1410" s="18" t="s">
        <v>84</v>
      </c>
      <c r="BK1410" s="143">
        <f>ROUND(I1410*H1410,2)</f>
        <v>0</v>
      </c>
      <c r="BL1410" s="18" t="s">
        <v>256</v>
      </c>
      <c r="BM1410" s="142" t="s">
        <v>1591</v>
      </c>
    </row>
    <row r="1411" spans="2:47" s="1" customFormat="1" ht="19.2">
      <c r="B1411" s="34"/>
      <c r="D1411" s="144" t="s">
        <v>155</v>
      </c>
      <c r="F1411" s="145" t="s">
        <v>1592</v>
      </c>
      <c r="I1411" s="146"/>
      <c r="L1411" s="34"/>
      <c r="M1411" s="147"/>
      <c r="T1411" s="55"/>
      <c r="AT1411" s="18" t="s">
        <v>155</v>
      </c>
      <c r="AU1411" s="18" t="s">
        <v>86</v>
      </c>
    </row>
    <row r="1412" spans="2:47" s="1" customFormat="1" ht="12">
      <c r="B1412" s="34"/>
      <c r="D1412" s="148" t="s">
        <v>157</v>
      </c>
      <c r="F1412" s="149" t="s">
        <v>1593</v>
      </c>
      <c r="I1412" s="146"/>
      <c r="L1412" s="34"/>
      <c r="M1412" s="147"/>
      <c r="T1412" s="55"/>
      <c r="AT1412" s="18" t="s">
        <v>157</v>
      </c>
      <c r="AU1412" s="18" t="s">
        <v>86</v>
      </c>
    </row>
    <row r="1413" spans="2:51" s="13" customFormat="1" ht="12">
      <c r="B1413" s="157"/>
      <c r="D1413" s="144" t="s">
        <v>171</v>
      </c>
      <c r="E1413" s="158" t="s">
        <v>3</v>
      </c>
      <c r="F1413" s="159" t="s">
        <v>1594</v>
      </c>
      <c r="H1413" s="158" t="s">
        <v>3</v>
      </c>
      <c r="I1413" s="160"/>
      <c r="L1413" s="157"/>
      <c r="M1413" s="161"/>
      <c r="T1413" s="162"/>
      <c r="AT1413" s="158" t="s">
        <v>171</v>
      </c>
      <c r="AU1413" s="158" t="s">
        <v>86</v>
      </c>
      <c r="AV1413" s="13" t="s">
        <v>84</v>
      </c>
      <c r="AW1413" s="13" t="s">
        <v>37</v>
      </c>
      <c r="AX1413" s="13" t="s">
        <v>76</v>
      </c>
      <c r="AY1413" s="158" t="s">
        <v>146</v>
      </c>
    </row>
    <row r="1414" spans="2:51" s="12" customFormat="1" ht="12">
      <c r="B1414" s="150"/>
      <c r="D1414" s="144" t="s">
        <v>171</v>
      </c>
      <c r="E1414" s="151" t="s">
        <v>3</v>
      </c>
      <c r="F1414" s="152" t="s">
        <v>1595</v>
      </c>
      <c r="H1414" s="153">
        <v>98.644</v>
      </c>
      <c r="I1414" s="154"/>
      <c r="L1414" s="150"/>
      <c r="M1414" s="155"/>
      <c r="T1414" s="156"/>
      <c r="AT1414" s="151" t="s">
        <v>171</v>
      </c>
      <c r="AU1414" s="151" t="s">
        <v>86</v>
      </c>
      <c r="AV1414" s="12" t="s">
        <v>86</v>
      </c>
      <c r="AW1414" s="12" t="s">
        <v>37</v>
      </c>
      <c r="AX1414" s="12" t="s">
        <v>76</v>
      </c>
      <c r="AY1414" s="151" t="s">
        <v>146</v>
      </c>
    </row>
    <row r="1415" spans="2:51" s="12" customFormat="1" ht="12">
      <c r="B1415" s="150"/>
      <c r="D1415" s="144" t="s">
        <v>171</v>
      </c>
      <c r="E1415" s="151" t="s">
        <v>3</v>
      </c>
      <c r="F1415" s="152" t="s">
        <v>1596</v>
      </c>
      <c r="H1415" s="153">
        <v>45.528</v>
      </c>
      <c r="I1415" s="154"/>
      <c r="L1415" s="150"/>
      <c r="M1415" s="155"/>
      <c r="T1415" s="156"/>
      <c r="AT1415" s="151" t="s">
        <v>171</v>
      </c>
      <c r="AU1415" s="151" t="s">
        <v>86</v>
      </c>
      <c r="AV1415" s="12" t="s">
        <v>86</v>
      </c>
      <c r="AW1415" s="12" t="s">
        <v>37</v>
      </c>
      <c r="AX1415" s="12" t="s">
        <v>76</v>
      </c>
      <c r="AY1415" s="151" t="s">
        <v>146</v>
      </c>
    </row>
    <row r="1416" spans="2:51" s="14" customFormat="1" ht="12">
      <c r="B1416" s="163"/>
      <c r="D1416" s="144" t="s">
        <v>171</v>
      </c>
      <c r="E1416" s="164" t="s">
        <v>3</v>
      </c>
      <c r="F1416" s="165" t="s">
        <v>180</v>
      </c>
      <c r="H1416" s="166">
        <v>144.172</v>
      </c>
      <c r="I1416" s="167"/>
      <c r="L1416" s="163"/>
      <c r="M1416" s="168"/>
      <c r="T1416" s="169"/>
      <c r="AT1416" s="164" t="s">
        <v>171</v>
      </c>
      <c r="AU1416" s="164" t="s">
        <v>86</v>
      </c>
      <c r="AV1416" s="14" t="s">
        <v>153</v>
      </c>
      <c r="AW1416" s="14" t="s">
        <v>37</v>
      </c>
      <c r="AX1416" s="14" t="s">
        <v>84</v>
      </c>
      <c r="AY1416" s="164" t="s">
        <v>146</v>
      </c>
    </row>
    <row r="1417" spans="2:65" s="1" customFormat="1" ht="24.15" customHeight="1">
      <c r="B1417" s="129"/>
      <c r="C1417" s="130" t="s">
        <v>1597</v>
      </c>
      <c r="D1417" s="130" t="s">
        <v>148</v>
      </c>
      <c r="E1417" s="132" t="s">
        <v>1598</v>
      </c>
      <c r="F1417" s="133" t="s">
        <v>1599</v>
      </c>
      <c r="G1417" s="134" t="s">
        <v>1582</v>
      </c>
      <c r="H1417" s="135">
        <v>68.82</v>
      </c>
      <c r="I1417" s="136"/>
      <c r="J1417" s="137">
        <f>ROUND(I1417*H1417,2)</f>
        <v>0</v>
      </c>
      <c r="K1417" s="133" t="s">
        <v>152</v>
      </c>
      <c r="L1417" s="34"/>
      <c r="M1417" s="138" t="s">
        <v>3</v>
      </c>
      <c r="N1417" s="139" t="s">
        <v>47</v>
      </c>
      <c r="P1417" s="140">
        <f>O1417*H1417</f>
        <v>0</v>
      </c>
      <c r="Q1417" s="140">
        <v>5.8275E-05</v>
      </c>
      <c r="R1417" s="140">
        <f>Q1417*H1417</f>
        <v>0.0040104855</v>
      </c>
      <c r="S1417" s="140">
        <v>0</v>
      </c>
      <c r="T1417" s="141">
        <f>S1417*H1417</f>
        <v>0</v>
      </c>
      <c r="AR1417" s="142" t="s">
        <v>256</v>
      </c>
      <c r="AT1417" s="142" t="s">
        <v>148</v>
      </c>
      <c r="AU1417" s="142" t="s">
        <v>86</v>
      </c>
      <c r="AY1417" s="18" t="s">
        <v>146</v>
      </c>
      <c r="BE1417" s="143">
        <f>IF(N1417="základní",J1417,0)</f>
        <v>0</v>
      </c>
      <c r="BF1417" s="143">
        <f>IF(N1417="snížená",J1417,0)</f>
        <v>0</v>
      </c>
      <c r="BG1417" s="143">
        <f>IF(N1417="zákl. přenesená",J1417,0)</f>
        <v>0</v>
      </c>
      <c r="BH1417" s="143">
        <f>IF(N1417="sníž. přenesená",J1417,0)</f>
        <v>0</v>
      </c>
      <c r="BI1417" s="143">
        <f>IF(N1417="nulová",J1417,0)</f>
        <v>0</v>
      </c>
      <c r="BJ1417" s="18" t="s">
        <v>84</v>
      </c>
      <c r="BK1417" s="143">
        <f>ROUND(I1417*H1417,2)</f>
        <v>0</v>
      </c>
      <c r="BL1417" s="18" t="s">
        <v>256</v>
      </c>
      <c r="BM1417" s="142" t="s">
        <v>1600</v>
      </c>
    </row>
    <row r="1418" spans="2:47" s="1" customFormat="1" ht="19.2">
      <c r="B1418" s="34"/>
      <c r="D1418" s="144" t="s">
        <v>155</v>
      </c>
      <c r="F1418" s="145" t="s">
        <v>1601</v>
      </c>
      <c r="I1418" s="146"/>
      <c r="L1418" s="34"/>
      <c r="M1418" s="147"/>
      <c r="T1418" s="55"/>
      <c r="AT1418" s="18" t="s">
        <v>155</v>
      </c>
      <c r="AU1418" s="18" t="s">
        <v>86</v>
      </c>
    </row>
    <row r="1419" spans="2:47" s="1" customFormat="1" ht="12">
      <c r="B1419" s="34"/>
      <c r="D1419" s="148" t="s">
        <v>157</v>
      </c>
      <c r="F1419" s="149" t="s">
        <v>1602</v>
      </c>
      <c r="I1419" s="146"/>
      <c r="L1419" s="34"/>
      <c r="M1419" s="147"/>
      <c r="T1419" s="55"/>
      <c r="AT1419" s="18" t="s">
        <v>157</v>
      </c>
      <c r="AU1419" s="18" t="s">
        <v>86</v>
      </c>
    </row>
    <row r="1420" spans="2:51" s="13" customFormat="1" ht="12">
      <c r="B1420" s="157"/>
      <c r="D1420" s="144" t="s">
        <v>171</v>
      </c>
      <c r="E1420" s="158" t="s">
        <v>3</v>
      </c>
      <c r="F1420" s="159" t="s">
        <v>1603</v>
      </c>
      <c r="H1420" s="158" t="s">
        <v>3</v>
      </c>
      <c r="I1420" s="160"/>
      <c r="L1420" s="157"/>
      <c r="M1420" s="161"/>
      <c r="T1420" s="162"/>
      <c r="AT1420" s="158" t="s">
        <v>171</v>
      </c>
      <c r="AU1420" s="158" t="s">
        <v>86</v>
      </c>
      <c r="AV1420" s="13" t="s">
        <v>84</v>
      </c>
      <c r="AW1420" s="13" t="s">
        <v>37</v>
      </c>
      <c r="AX1420" s="13" t="s">
        <v>76</v>
      </c>
      <c r="AY1420" s="158" t="s">
        <v>146</v>
      </c>
    </row>
    <row r="1421" spans="2:51" s="12" customFormat="1" ht="12">
      <c r="B1421" s="150"/>
      <c r="D1421" s="144" t="s">
        <v>171</v>
      </c>
      <c r="E1421" s="151" t="s">
        <v>3</v>
      </c>
      <c r="F1421" s="152" t="s">
        <v>1604</v>
      </c>
      <c r="H1421" s="153">
        <v>33.3</v>
      </c>
      <c r="I1421" s="154"/>
      <c r="L1421" s="150"/>
      <c r="M1421" s="155"/>
      <c r="T1421" s="156"/>
      <c r="AT1421" s="151" t="s">
        <v>171</v>
      </c>
      <c r="AU1421" s="151" t="s">
        <v>86</v>
      </c>
      <c r="AV1421" s="12" t="s">
        <v>86</v>
      </c>
      <c r="AW1421" s="12" t="s">
        <v>37</v>
      </c>
      <c r="AX1421" s="12" t="s">
        <v>76</v>
      </c>
      <c r="AY1421" s="151" t="s">
        <v>146</v>
      </c>
    </row>
    <row r="1422" spans="2:51" s="12" customFormat="1" ht="12">
      <c r="B1422" s="150"/>
      <c r="D1422" s="144" t="s">
        <v>171</v>
      </c>
      <c r="E1422" s="151" t="s">
        <v>3</v>
      </c>
      <c r="F1422" s="152" t="s">
        <v>1605</v>
      </c>
      <c r="H1422" s="153">
        <v>35.52</v>
      </c>
      <c r="I1422" s="154"/>
      <c r="L1422" s="150"/>
      <c r="M1422" s="155"/>
      <c r="T1422" s="156"/>
      <c r="AT1422" s="151" t="s">
        <v>171</v>
      </c>
      <c r="AU1422" s="151" t="s">
        <v>86</v>
      </c>
      <c r="AV1422" s="12" t="s">
        <v>86</v>
      </c>
      <c r="AW1422" s="12" t="s">
        <v>37</v>
      </c>
      <c r="AX1422" s="12" t="s">
        <v>76</v>
      </c>
      <c r="AY1422" s="151" t="s">
        <v>146</v>
      </c>
    </row>
    <row r="1423" spans="2:51" s="14" customFormat="1" ht="12">
      <c r="B1423" s="163"/>
      <c r="D1423" s="144" t="s">
        <v>171</v>
      </c>
      <c r="E1423" s="164" t="s">
        <v>3</v>
      </c>
      <c r="F1423" s="165" t="s">
        <v>180</v>
      </c>
      <c r="H1423" s="166">
        <v>68.82</v>
      </c>
      <c r="I1423" s="167"/>
      <c r="L1423" s="163"/>
      <c r="M1423" s="168"/>
      <c r="T1423" s="169"/>
      <c r="AT1423" s="164" t="s">
        <v>171</v>
      </c>
      <c r="AU1423" s="164" t="s">
        <v>86</v>
      </c>
      <c r="AV1423" s="14" t="s">
        <v>153</v>
      </c>
      <c r="AW1423" s="14" t="s">
        <v>37</v>
      </c>
      <c r="AX1423" s="14" t="s">
        <v>84</v>
      </c>
      <c r="AY1423" s="164" t="s">
        <v>146</v>
      </c>
    </row>
    <row r="1424" spans="2:65" s="1" customFormat="1" ht="24.15" customHeight="1">
      <c r="B1424" s="129"/>
      <c r="C1424" s="170" t="s">
        <v>1606</v>
      </c>
      <c r="D1424" s="170" t="s">
        <v>257</v>
      </c>
      <c r="E1424" s="172" t="s">
        <v>1607</v>
      </c>
      <c r="F1424" s="173" t="s">
        <v>1608</v>
      </c>
      <c r="G1424" s="174" t="s">
        <v>226</v>
      </c>
      <c r="H1424" s="175">
        <v>0.076</v>
      </c>
      <c r="I1424" s="176"/>
      <c r="J1424" s="177">
        <f>ROUND(I1424*H1424,2)</f>
        <v>0</v>
      </c>
      <c r="K1424" s="173" t="s">
        <v>152</v>
      </c>
      <c r="L1424" s="178"/>
      <c r="M1424" s="179" t="s">
        <v>3</v>
      </c>
      <c r="N1424" s="180" t="s">
        <v>47</v>
      </c>
      <c r="P1424" s="140">
        <f>O1424*H1424</f>
        <v>0</v>
      </c>
      <c r="Q1424" s="140">
        <v>1</v>
      </c>
      <c r="R1424" s="140">
        <f>Q1424*H1424</f>
        <v>0.076</v>
      </c>
      <c r="S1424" s="140">
        <v>0</v>
      </c>
      <c r="T1424" s="141">
        <f>S1424*H1424</f>
        <v>0</v>
      </c>
      <c r="AR1424" s="142" t="s">
        <v>379</v>
      </c>
      <c r="AT1424" s="142" t="s">
        <v>257</v>
      </c>
      <c r="AU1424" s="142" t="s">
        <v>86</v>
      </c>
      <c r="AY1424" s="18" t="s">
        <v>146</v>
      </c>
      <c r="BE1424" s="143">
        <f>IF(N1424="základní",J1424,0)</f>
        <v>0</v>
      </c>
      <c r="BF1424" s="143">
        <f>IF(N1424="snížená",J1424,0)</f>
        <v>0</v>
      </c>
      <c r="BG1424" s="143">
        <f>IF(N1424="zákl. přenesená",J1424,0)</f>
        <v>0</v>
      </c>
      <c r="BH1424" s="143">
        <f>IF(N1424="sníž. přenesená",J1424,0)</f>
        <v>0</v>
      </c>
      <c r="BI1424" s="143">
        <f>IF(N1424="nulová",J1424,0)</f>
        <v>0</v>
      </c>
      <c r="BJ1424" s="18" t="s">
        <v>84</v>
      </c>
      <c r="BK1424" s="143">
        <f>ROUND(I1424*H1424,2)</f>
        <v>0</v>
      </c>
      <c r="BL1424" s="18" t="s">
        <v>256</v>
      </c>
      <c r="BM1424" s="142" t="s">
        <v>1609</v>
      </c>
    </row>
    <row r="1425" spans="2:47" s="1" customFormat="1" ht="12">
      <c r="B1425" s="34"/>
      <c r="D1425" s="144" t="s">
        <v>155</v>
      </c>
      <c r="F1425" s="145" t="s">
        <v>1608</v>
      </c>
      <c r="I1425" s="146"/>
      <c r="L1425" s="34"/>
      <c r="M1425" s="147"/>
      <c r="T1425" s="55"/>
      <c r="AT1425" s="18" t="s">
        <v>155</v>
      </c>
      <c r="AU1425" s="18" t="s">
        <v>86</v>
      </c>
    </row>
    <row r="1426" spans="2:51" s="12" customFormat="1" ht="12">
      <c r="B1426" s="150"/>
      <c r="D1426" s="144" t="s">
        <v>171</v>
      </c>
      <c r="E1426" s="151" t="s">
        <v>3</v>
      </c>
      <c r="F1426" s="152" t="s">
        <v>1610</v>
      </c>
      <c r="H1426" s="153">
        <v>0.076</v>
      </c>
      <c r="I1426" s="154"/>
      <c r="L1426" s="150"/>
      <c r="M1426" s="155"/>
      <c r="T1426" s="156"/>
      <c r="AT1426" s="151" t="s">
        <v>171</v>
      </c>
      <c r="AU1426" s="151" t="s">
        <v>86</v>
      </c>
      <c r="AV1426" s="12" t="s">
        <v>86</v>
      </c>
      <c r="AW1426" s="12" t="s">
        <v>37</v>
      </c>
      <c r="AX1426" s="12" t="s">
        <v>76</v>
      </c>
      <c r="AY1426" s="151" t="s">
        <v>146</v>
      </c>
    </row>
    <row r="1427" spans="2:51" s="14" customFormat="1" ht="12">
      <c r="B1427" s="163"/>
      <c r="D1427" s="144" t="s">
        <v>171</v>
      </c>
      <c r="E1427" s="164" t="s">
        <v>3</v>
      </c>
      <c r="F1427" s="165" t="s">
        <v>180</v>
      </c>
      <c r="H1427" s="166">
        <v>0.076</v>
      </c>
      <c r="I1427" s="167"/>
      <c r="L1427" s="163"/>
      <c r="M1427" s="168"/>
      <c r="T1427" s="169"/>
      <c r="AT1427" s="164" t="s">
        <v>171</v>
      </c>
      <c r="AU1427" s="164" t="s">
        <v>86</v>
      </c>
      <c r="AV1427" s="14" t="s">
        <v>153</v>
      </c>
      <c r="AW1427" s="14" t="s">
        <v>37</v>
      </c>
      <c r="AX1427" s="14" t="s">
        <v>84</v>
      </c>
      <c r="AY1427" s="164" t="s">
        <v>146</v>
      </c>
    </row>
    <row r="1428" spans="2:65" s="1" customFormat="1" ht="24.15" customHeight="1">
      <c r="B1428" s="129"/>
      <c r="C1428" s="170" t="s">
        <v>1611</v>
      </c>
      <c r="D1428" s="170" t="s">
        <v>257</v>
      </c>
      <c r="E1428" s="172" t="s">
        <v>1612</v>
      </c>
      <c r="F1428" s="173" t="s">
        <v>1613</v>
      </c>
      <c r="G1428" s="174" t="s">
        <v>226</v>
      </c>
      <c r="H1428" s="175">
        <v>0.159</v>
      </c>
      <c r="I1428" s="176"/>
      <c r="J1428" s="177">
        <f>ROUND(I1428*H1428,2)</f>
        <v>0</v>
      </c>
      <c r="K1428" s="173" t="s">
        <v>152</v>
      </c>
      <c r="L1428" s="178"/>
      <c r="M1428" s="179" t="s">
        <v>3</v>
      </c>
      <c r="N1428" s="180" t="s">
        <v>47</v>
      </c>
      <c r="P1428" s="140">
        <f>O1428*H1428</f>
        <v>0</v>
      </c>
      <c r="Q1428" s="140">
        <v>1</v>
      </c>
      <c r="R1428" s="140">
        <f>Q1428*H1428</f>
        <v>0.159</v>
      </c>
      <c r="S1428" s="140">
        <v>0</v>
      </c>
      <c r="T1428" s="141">
        <f>S1428*H1428</f>
        <v>0</v>
      </c>
      <c r="AR1428" s="142" t="s">
        <v>379</v>
      </c>
      <c r="AT1428" s="142" t="s">
        <v>257</v>
      </c>
      <c r="AU1428" s="142" t="s">
        <v>86</v>
      </c>
      <c r="AY1428" s="18" t="s">
        <v>146</v>
      </c>
      <c r="BE1428" s="143">
        <f>IF(N1428="základní",J1428,0)</f>
        <v>0</v>
      </c>
      <c r="BF1428" s="143">
        <f>IF(N1428="snížená",J1428,0)</f>
        <v>0</v>
      </c>
      <c r="BG1428" s="143">
        <f>IF(N1428="zákl. přenesená",J1428,0)</f>
        <v>0</v>
      </c>
      <c r="BH1428" s="143">
        <f>IF(N1428="sníž. přenesená",J1428,0)</f>
        <v>0</v>
      </c>
      <c r="BI1428" s="143">
        <f>IF(N1428="nulová",J1428,0)</f>
        <v>0</v>
      </c>
      <c r="BJ1428" s="18" t="s">
        <v>84</v>
      </c>
      <c r="BK1428" s="143">
        <f>ROUND(I1428*H1428,2)</f>
        <v>0</v>
      </c>
      <c r="BL1428" s="18" t="s">
        <v>256</v>
      </c>
      <c r="BM1428" s="142" t="s">
        <v>1614</v>
      </c>
    </row>
    <row r="1429" spans="2:47" s="1" customFormat="1" ht="19.2">
      <c r="B1429" s="34"/>
      <c r="D1429" s="144" t="s">
        <v>155</v>
      </c>
      <c r="F1429" s="145" t="s">
        <v>1613</v>
      </c>
      <c r="I1429" s="146"/>
      <c r="L1429" s="34"/>
      <c r="M1429" s="147"/>
      <c r="T1429" s="55"/>
      <c r="AT1429" s="18" t="s">
        <v>155</v>
      </c>
      <c r="AU1429" s="18" t="s">
        <v>86</v>
      </c>
    </row>
    <row r="1430" spans="2:51" s="12" customFormat="1" ht="12">
      <c r="B1430" s="150"/>
      <c r="D1430" s="144" t="s">
        <v>171</v>
      </c>
      <c r="E1430" s="151" t="s">
        <v>3</v>
      </c>
      <c r="F1430" s="152" t="s">
        <v>1615</v>
      </c>
      <c r="H1430" s="153">
        <v>0.159</v>
      </c>
      <c r="I1430" s="154"/>
      <c r="L1430" s="150"/>
      <c r="M1430" s="155"/>
      <c r="T1430" s="156"/>
      <c r="AT1430" s="151" t="s">
        <v>171</v>
      </c>
      <c r="AU1430" s="151" t="s">
        <v>86</v>
      </c>
      <c r="AV1430" s="12" t="s">
        <v>86</v>
      </c>
      <c r="AW1430" s="12" t="s">
        <v>37</v>
      </c>
      <c r="AX1430" s="12" t="s">
        <v>76</v>
      </c>
      <c r="AY1430" s="151" t="s">
        <v>146</v>
      </c>
    </row>
    <row r="1431" spans="2:51" s="14" customFormat="1" ht="12">
      <c r="B1431" s="163"/>
      <c r="D1431" s="144" t="s">
        <v>171</v>
      </c>
      <c r="E1431" s="164" t="s">
        <v>3</v>
      </c>
      <c r="F1431" s="165" t="s">
        <v>180</v>
      </c>
      <c r="H1431" s="166">
        <v>0.159</v>
      </c>
      <c r="I1431" s="167"/>
      <c r="L1431" s="163"/>
      <c r="M1431" s="168"/>
      <c r="T1431" s="169"/>
      <c r="AT1431" s="164" t="s">
        <v>171</v>
      </c>
      <c r="AU1431" s="164" t="s">
        <v>86</v>
      </c>
      <c r="AV1431" s="14" t="s">
        <v>153</v>
      </c>
      <c r="AW1431" s="14" t="s">
        <v>37</v>
      </c>
      <c r="AX1431" s="14" t="s">
        <v>84</v>
      </c>
      <c r="AY1431" s="164" t="s">
        <v>146</v>
      </c>
    </row>
    <row r="1432" spans="2:65" s="1" customFormat="1" ht="21.75" customHeight="1">
      <c r="B1432" s="129"/>
      <c r="C1432" s="170" t="s">
        <v>1616</v>
      </c>
      <c r="D1432" s="170" t="s">
        <v>257</v>
      </c>
      <c r="E1432" s="172" t="s">
        <v>1617</v>
      </c>
      <c r="F1432" s="173" t="s">
        <v>1618</v>
      </c>
      <c r="G1432" s="174" t="s">
        <v>226</v>
      </c>
      <c r="H1432" s="175">
        <v>0.032</v>
      </c>
      <c r="I1432" s="176"/>
      <c r="J1432" s="177">
        <f>ROUND(I1432*H1432,2)</f>
        <v>0</v>
      </c>
      <c r="K1432" s="173" t="s">
        <v>152</v>
      </c>
      <c r="L1432" s="178"/>
      <c r="M1432" s="179" t="s">
        <v>3</v>
      </c>
      <c r="N1432" s="180" t="s">
        <v>47</v>
      </c>
      <c r="P1432" s="140">
        <f>O1432*H1432</f>
        <v>0</v>
      </c>
      <c r="Q1432" s="140">
        <v>1</v>
      </c>
      <c r="R1432" s="140">
        <f>Q1432*H1432</f>
        <v>0.032</v>
      </c>
      <c r="S1432" s="140">
        <v>0</v>
      </c>
      <c r="T1432" s="141">
        <f>S1432*H1432</f>
        <v>0</v>
      </c>
      <c r="AR1432" s="142" t="s">
        <v>379</v>
      </c>
      <c r="AT1432" s="142" t="s">
        <v>257</v>
      </c>
      <c r="AU1432" s="142" t="s">
        <v>86</v>
      </c>
      <c r="AY1432" s="18" t="s">
        <v>146</v>
      </c>
      <c r="BE1432" s="143">
        <f>IF(N1432="základní",J1432,0)</f>
        <v>0</v>
      </c>
      <c r="BF1432" s="143">
        <f>IF(N1432="snížená",J1432,0)</f>
        <v>0</v>
      </c>
      <c r="BG1432" s="143">
        <f>IF(N1432="zákl. přenesená",J1432,0)</f>
        <v>0</v>
      </c>
      <c r="BH1432" s="143">
        <f>IF(N1432="sníž. přenesená",J1432,0)</f>
        <v>0</v>
      </c>
      <c r="BI1432" s="143">
        <f>IF(N1432="nulová",J1432,0)</f>
        <v>0</v>
      </c>
      <c r="BJ1432" s="18" t="s">
        <v>84</v>
      </c>
      <c r="BK1432" s="143">
        <f>ROUND(I1432*H1432,2)</f>
        <v>0</v>
      </c>
      <c r="BL1432" s="18" t="s">
        <v>256</v>
      </c>
      <c r="BM1432" s="142" t="s">
        <v>1619</v>
      </c>
    </row>
    <row r="1433" spans="2:47" s="1" customFormat="1" ht="12">
      <c r="B1433" s="34"/>
      <c r="D1433" s="144" t="s">
        <v>155</v>
      </c>
      <c r="F1433" s="145" t="s">
        <v>1618</v>
      </c>
      <c r="I1433" s="146"/>
      <c r="L1433" s="34"/>
      <c r="M1433" s="147"/>
      <c r="T1433" s="55"/>
      <c r="AT1433" s="18" t="s">
        <v>155</v>
      </c>
      <c r="AU1433" s="18" t="s">
        <v>86</v>
      </c>
    </row>
    <row r="1434" spans="2:51" s="12" customFormat="1" ht="12">
      <c r="B1434" s="150"/>
      <c r="D1434" s="144" t="s">
        <v>171</v>
      </c>
      <c r="E1434" s="151" t="s">
        <v>3</v>
      </c>
      <c r="F1434" s="152" t="s">
        <v>1620</v>
      </c>
      <c r="H1434" s="153">
        <v>0.032</v>
      </c>
      <c r="I1434" s="154"/>
      <c r="L1434" s="150"/>
      <c r="M1434" s="155"/>
      <c r="T1434" s="156"/>
      <c r="AT1434" s="151" t="s">
        <v>171</v>
      </c>
      <c r="AU1434" s="151" t="s">
        <v>86</v>
      </c>
      <c r="AV1434" s="12" t="s">
        <v>86</v>
      </c>
      <c r="AW1434" s="12" t="s">
        <v>37</v>
      </c>
      <c r="AX1434" s="12" t="s">
        <v>76</v>
      </c>
      <c r="AY1434" s="151" t="s">
        <v>146</v>
      </c>
    </row>
    <row r="1435" spans="2:51" s="14" customFormat="1" ht="12">
      <c r="B1435" s="163"/>
      <c r="D1435" s="144" t="s">
        <v>171</v>
      </c>
      <c r="E1435" s="164" t="s">
        <v>3</v>
      </c>
      <c r="F1435" s="165" t="s">
        <v>180</v>
      </c>
      <c r="H1435" s="166">
        <v>0.032</v>
      </c>
      <c r="I1435" s="167"/>
      <c r="L1435" s="163"/>
      <c r="M1435" s="168"/>
      <c r="T1435" s="169"/>
      <c r="AT1435" s="164" t="s">
        <v>171</v>
      </c>
      <c r="AU1435" s="164" t="s">
        <v>86</v>
      </c>
      <c r="AV1435" s="14" t="s">
        <v>153</v>
      </c>
      <c r="AW1435" s="14" t="s">
        <v>37</v>
      </c>
      <c r="AX1435" s="14" t="s">
        <v>84</v>
      </c>
      <c r="AY1435" s="164" t="s">
        <v>146</v>
      </c>
    </row>
    <row r="1436" spans="2:65" s="1" customFormat="1" ht="24.15" customHeight="1">
      <c r="B1436" s="129"/>
      <c r="C1436" s="130" t="s">
        <v>1621</v>
      </c>
      <c r="D1436" s="130" t="s">
        <v>148</v>
      </c>
      <c r="E1436" s="132" t="s">
        <v>1622</v>
      </c>
      <c r="F1436" s="133" t="s">
        <v>1623</v>
      </c>
      <c r="G1436" s="134" t="s">
        <v>1582</v>
      </c>
      <c r="H1436" s="135">
        <v>50</v>
      </c>
      <c r="I1436" s="136"/>
      <c r="J1436" s="137">
        <f>ROUND(I1436*H1436,2)</f>
        <v>0</v>
      </c>
      <c r="K1436" s="133" t="s">
        <v>152</v>
      </c>
      <c r="L1436" s="34"/>
      <c r="M1436" s="138" t="s">
        <v>3</v>
      </c>
      <c r="N1436" s="139" t="s">
        <v>47</v>
      </c>
      <c r="P1436" s="140">
        <f>O1436*H1436</f>
        <v>0</v>
      </c>
      <c r="Q1436" s="140">
        <v>0</v>
      </c>
      <c r="R1436" s="140">
        <f>Q1436*H1436</f>
        <v>0</v>
      </c>
      <c r="S1436" s="140">
        <v>0.001</v>
      </c>
      <c r="T1436" s="141">
        <f>S1436*H1436</f>
        <v>0.05</v>
      </c>
      <c r="AR1436" s="142" t="s">
        <v>256</v>
      </c>
      <c r="AT1436" s="142" t="s">
        <v>148</v>
      </c>
      <c r="AU1436" s="142" t="s">
        <v>86</v>
      </c>
      <c r="AY1436" s="18" t="s">
        <v>146</v>
      </c>
      <c r="BE1436" s="143">
        <f>IF(N1436="základní",J1436,0)</f>
        <v>0</v>
      </c>
      <c r="BF1436" s="143">
        <f>IF(N1436="snížená",J1436,0)</f>
        <v>0</v>
      </c>
      <c r="BG1436" s="143">
        <f>IF(N1436="zákl. přenesená",J1436,0)</f>
        <v>0</v>
      </c>
      <c r="BH1436" s="143">
        <f>IF(N1436="sníž. přenesená",J1436,0)</f>
        <v>0</v>
      </c>
      <c r="BI1436" s="143">
        <f>IF(N1436="nulová",J1436,0)</f>
        <v>0</v>
      </c>
      <c r="BJ1436" s="18" t="s">
        <v>84</v>
      </c>
      <c r="BK1436" s="143">
        <f>ROUND(I1436*H1436,2)</f>
        <v>0</v>
      </c>
      <c r="BL1436" s="18" t="s">
        <v>256</v>
      </c>
      <c r="BM1436" s="142" t="s">
        <v>1624</v>
      </c>
    </row>
    <row r="1437" spans="2:47" s="1" customFormat="1" ht="19.2">
      <c r="B1437" s="34"/>
      <c r="D1437" s="144" t="s">
        <v>155</v>
      </c>
      <c r="F1437" s="145" t="s">
        <v>1625</v>
      </c>
      <c r="I1437" s="146"/>
      <c r="L1437" s="34"/>
      <c r="M1437" s="147"/>
      <c r="T1437" s="55"/>
      <c r="AT1437" s="18" t="s">
        <v>155</v>
      </c>
      <c r="AU1437" s="18" t="s">
        <v>86</v>
      </c>
    </row>
    <row r="1438" spans="2:47" s="1" customFormat="1" ht="12">
      <c r="B1438" s="34"/>
      <c r="D1438" s="148" t="s">
        <v>157</v>
      </c>
      <c r="F1438" s="149" t="s">
        <v>1626</v>
      </c>
      <c r="I1438" s="146"/>
      <c r="L1438" s="34"/>
      <c r="M1438" s="147"/>
      <c r="T1438" s="55"/>
      <c r="AT1438" s="18" t="s">
        <v>157</v>
      </c>
      <c r="AU1438" s="18" t="s">
        <v>86</v>
      </c>
    </row>
    <row r="1439" spans="2:65" s="1" customFormat="1" ht="24.15" customHeight="1">
      <c r="B1439" s="129"/>
      <c r="C1439" s="130" t="s">
        <v>1627</v>
      </c>
      <c r="D1439" s="130" t="s">
        <v>148</v>
      </c>
      <c r="E1439" s="132" t="s">
        <v>1628</v>
      </c>
      <c r="F1439" s="133" t="s">
        <v>1629</v>
      </c>
      <c r="G1439" s="134" t="s">
        <v>1004</v>
      </c>
      <c r="H1439" s="188"/>
      <c r="I1439" s="136"/>
      <c r="J1439" s="137">
        <f>ROUND(I1439*H1439,2)</f>
        <v>0</v>
      </c>
      <c r="K1439" s="133" t="s">
        <v>152</v>
      </c>
      <c r="L1439" s="34"/>
      <c r="M1439" s="138" t="s">
        <v>3</v>
      </c>
      <c r="N1439" s="139" t="s">
        <v>47</v>
      </c>
      <c r="P1439" s="140">
        <f>O1439*H1439</f>
        <v>0</v>
      </c>
      <c r="Q1439" s="140">
        <v>0</v>
      </c>
      <c r="R1439" s="140">
        <f>Q1439*H1439</f>
        <v>0</v>
      </c>
      <c r="S1439" s="140">
        <v>0</v>
      </c>
      <c r="T1439" s="141">
        <f>S1439*H1439</f>
        <v>0</v>
      </c>
      <c r="AR1439" s="142" t="s">
        <v>256</v>
      </c>
      <c r="AT1439" s="142" t="s">
        <v>148</v>
      </c>
      <c r="AU1439" s="142" t="s">
        <v>86</v>
      </c>
      <c r="AY1439" s="18" t="s">
        <v>146</v>
      </c>
      <c r="BE1439" s="143">
        <f>IF(N1439="základní",J1439,0)</f>
        <v>0</v>
      </c>
      <c r="BF1439" s="143">
        <f>IF(N1439="snížená",J1439,0)</f>
        <v>0</v>
      </c>
      <c r="BG1439" s="143">
        <f>IF(N1439="zákl. přenesená",J1439,0)</f>
        <v>0</v>
      </c>
      <c r="BH1439" s="143">
        <f>IF(N1439="sníž. přenesená",J1439,0)</f>
        <v>0</v>
      </c>
      <c r="BI1439" s="143">
        <f>IF(N1439="nulová",J1439,0)</f>
        <v>0</v>
      </c>
      <c r="BJ1439" s="18" t="s">
        <v>84</v>
      </c>
      <c r="BK1439" s="143">
        <f>ROUND(I1439*H1439,2)</f>
        <v>0</v>
      </c>
      <c r="BL1439" s="18" t="s">
        <v>256</v>
      </c>
      <c r="BM1439" s="142" t="s">
        <v>1630</v>
      </c>
    </row>
    <row r="1440" spans="2:47" s="1" customFormat="1" ht="28.8">
      <c r="B1440" s="34"/>
      <c r="D1440" s="144" t="s">
        <v>155</v>
      </c>
      <c r="F1440" s="145" t="s">
        <v>1631</v>
      </c>
      <c r="I1440" s="146"/>
      <c r="L1440" s="34"/>
      <c r="M1440" s="147"/>
      <c r="T1440" s="55"/>
      <c r="AT1440" s="18" t="s">
        <v>155</v>
      </c>
      <c r="AU1440" s="18" t="s">
        <v>86</v>
      </c>
    </row>
    <row r="1441" spans="2:47" s="1" customFormat="1" ht="12">
      <c r="B1441" s="34"/>
      <c r="D1441" s="148" t="s">
        <v>157</v>
      </c>
      <c r="F1441" s="149" t="s">
        <v>1632</v>
      </c>
      <c r="I1441" s="146"/>
      <c r="L1441" s="34"/>
      <c r="M1441" s="147"/>
      <c r="T1441" s="55"/>
      <c r="AT1441" s="18" t="s">
        <v>157</v>
      </c>
      <c r="AU1441" s="18" t="s">
        <v>86</v>
      </c>
    </row>
    <row r="1442" spans="2:63" s="11" customFormat="1" ht="22.95" customHeight="1">
      <c r="B1442" s="117"/>
      <c r="D1442" s="118" t="s">
        <v>75</v>
      </c>
      <c r="E1442" s="127" t="s">
        <v>1633</v>
      </c>
      <c r="F1442" s="127" t="s">
        <v>1634</v>
      </c>
      <c r="I1442" s="120"/>
      <c r="J1442" s="128">
        <f>BK1442</f>
        <v>0</v>
      </c>
      <c r="L1442" s="117"/>
      <c r="M1442" s="122"/>
      <c r="P1442" s="123">
        <f>SUM(P1443:P1549)</f>
        <v>0</v>
      </c>
      <c r="R1442" s="123">
        <f>SUM(R1443:R1549)</f>
        <v>3.285518525</v>
      </c>
      <c r="T1442" s="124">
        <f>SUM(T1443:T1549)</f>
        <v>4.86264264</v>
      </c>
      <c r="AR1442" s="118" t="s">
        <v>86</v>
      </c>
      <c r="AT1442" s="125" t="s">
        <v>75</v>
      </c>
      <c r="AU1442" s="125" t="s">
        <v>84</v>
      </c>
      <c r="AY1442" s="118" t="s">
        <v>146</v>
      </c>
      <c r="BK1442" s="126">
        <f>SUM(BK1443:BK1549)</f>
        <v>0</v>
      </c>
    </row>
    <row r="1443" spans="2:65" s="1" customFormat="1" ht="16.5" customHeight="1">
      <c r="B1443" s="129"/>
      <c r="C1443" s="130" t="s">
        <v>1635</v>
      </c>
      <c r="D1443" s="130" t="s">
        <v>148</v>
      </c>
      <c r="E1443" s="132" t="s">
        <v>1636</v>
      </c>
      <c r="F1443" s="133" t="s">
        <v>1637</v>
      </c>
      <c r="G1443" s="134" t="s">
        <v>151</v>
      </c>
      <c r="H1443" s="135">
        <v>103.8</v>
      </c>
      <c r="I1443" s="136"/>
      <c r="J1443" s="137">
        <f>ROUND(I1443*H1443,2)</f>
        <v>0</v>
      </c>
      <c r="K1443" s="133" t="s">
        <v>152</v>
      </c>
      <c r="L1443" s="34"/>
      <c r="M1443" s="138" t="s">
        <v>3</v>
      </c>
      <c r="N1443" s="139" t="s">
        <v>47</v>
      </c>
      <c r="P1443" s="140">
        <f>O1443*H1443</f>
        <v>0</v>
      </c>
      <c r="Q1443" s="140">
        <v>0</v>
      </c>
      <c r="R1443" s="140">
        <f>Q1443*H1443</f>
        <v>0</v>
      </c>
      <c r="S1443" s="140">
        <v>0</v>
      </c>
      <c r="T1443" s="141">
        <f>S1443*H1443</f>
        <v>0</v>
      </c>
      <c r="AR1443" s="142" t="s">
        <v>256</v>
      </c>
      <c r="AT1443" s="142" t="s">
        <v>148</v>
      </c>
      <c r="AU1443" s="142" t="s">
        <v>86</v>
      </c>
      <c r="AY1443" s="18" t="s">
        <v>146</v>
      </c>
      <c r="BE1443" s="143">
        <f>IF(N1443="základní",J1443,0)</f>
        <v>0</v>
      </c>
      <c r="BF1443" s="143">
        <f>IF(N1443="snížená",J1443,0)</f>
        <v>0</v>
      </c>
      <c r="BG1443" s="143">
        <f>IF(N1443="zákl. přenesená",J1443,0)</f>
        <v>0</v>
      </c>
      <c r="BH1443" s="143">
        <f>IF(N1443="sníž. přenesená",J1443,0)</f>
        <v>0</v>
      </c>
      <c r="BI1443" s="143">
        <f>IF(N1443="nulová",J1443,0)</f>
        <v>0</v>
      </c>
      <c r="BJ1443" s="18" t="s">
        <v>84</v>
      </c>
      <c r="BK1443" s="143">
        <f>ROUND(I1443*H1443,2)</f>
        <v>0</v>
      </c>
      <c r="BL1443" s="18" t="s">
        <v>256</v>
      </c>
      <c r="BM1443" s="142" t="s">
        <v>1638</v>
      </c>
    </row>
    <row r="1444" spans="2:47" s="1" customFormat="1" ht="12">
      <c r="B1444" s="34"/>
      <c r="D1444" s="144" t="s">
        <v>155</v>
      </c>
      <c r="F1444" s="145" t="s">
        <v>1639</v>
      </c>
      <c r="I1444" s="146"/>
      <c r="L1444" s="34"/>
      <c r="M1444" s="147"/>
      <c r="T1444" s="55"/>
      <c r="AT1444" s="18" t="s">
        <v>155</v>
      </c>
      <c r="AU1444" s="18" t="s">
        <v>86</v>
      </c>
    </row>
    <row r="1445" spans="2:47" s="1" customFormat="1" ht="12">
      <c r="B1445" s="34"/>
      <c r="D1445" s="148" t="s">
        <v>157</v>
      </c>
      <c r="F1445" s="149" t="s">
        <v>1640</v>
      </c>
      <c r="I1445" s="146"/>
      <c r="L1445" s="34"/>
      <c r="M1445" s="147"/>
      <c r="T1445" s="55"/>
      <c r="AT1445" s="18" t="s">
        <v>157</v>
      </c>
      <c r="AU1445" s="18" t="s">
        <v>86</v>
      </c>
    </row>
    <row r="1446" spans="2:51" s="13" customFormat="1" ht="12">
      <c r="B1446" s="157"/>
      <c r="D1446" s="144" t="s">
        <v>171</v>
      </c>
      <c r="E1446" s="158" t="s">
        <v>3</v>
      </c>
      <c r="F1446" s="159" t="s">
        <v>1641</v>
      </c>
      <c r="H1446" s="158" t="s">
        <v>3</v>
      </c>
      <c r="I1446" s="160"/>
      <c r="L1446" s="157"/>
      <c r="M1446" s="161"/>
      <c r="T1446" s="162"/>
      <c r="AT1446" s="158" t="s">
        <v>171</v>
      </c>
      <c r="AU1446" s="158" t="s">
        <v>86</v>
      </c>
      <c r="AV1446" s="13" t="s">
        <v>84</v>
      </c>
      <c r="AW1446" s="13" t="s">
        <v>37</v>
      </c>
      <c r="AX1446" s="13" t="s">
        <v>76</v>
      </c>
      <c r="AY1446" s="158" t="s">
        <v>146</v>
      </c>
    </row>
    <row r="1447" spans="2:51" s="12" customFormat="1" ht="12">
      <c r="B1447" s="150"/>
      <c r="D1447" s="144" t="s">
        <v>171</v>
      </c>
      <c r="E1447" s="151" t="s">
        <v>3</v>
      </c>
      <c r="F1447" s="152" t="s">
        <v>1642</v>
      </c>
      <c r="H1447" s="153">
        <v>27.4</v>
      </c>
      <c r="I1447" s="154"/>
      <c r="L1447" s="150"/>
      <c r="M1447" s="155"/>
      <c r="T1447" s="156"/>
      <c r="AT1447" s="151" t="s">
        <v>171</v>
      </c>
      <c r="AU1447" s="151" t="s">
        <v>86</v>
      </c>
      <c r="AV1447" s="12" t="s">
        <v>86</v>
      </c>
      <c r="AW1447" s="12" t="s">
        <v>37</v>
      </c>
      <c r="AX1447" s="12" t="s">
        <v>76</v>
      </c>
      <c r="AY1447" s="151" t="s">
        <v>146</v>
      </c>
    </row>
    <row r="1448" spans="2:51" s="15" customFormat="1" ht="12">
      <c r="B1448" s="181"/>
      <c r="D1448" s="144" t="s">
        <v>171</v>
      </c>
      <c r="E1448" s="182" t="s">
        <v>3</v>
      </c>
      <c r="F1448" s="183" t="s">
        <v>271</v>
      </c>
      <c r="H1448" s="184">
        <v>27.4</v>
      </c>
      <c r="I1448" s="185"/>
      <c r="L1448" s="181"/>
      <c r="M1448" s="186"/>
      <c r="T1448" s="187"/>
      <c r="AT1448" s="182" t="s">
        <v>171</v>
      </c>
      <c r="AU1448" s="182" t="s">
        <v>86</v>
      </c>
      <c r="AV1448" s="15" t="s">
        <v>164</v>
      </c>
      <c r="AW1448" s="15" t="s">
        <v>37</v>
      </c>
      <c r="AX1448" s="15" t="s">
        <v>76</v>
      </c>
      <c r="AY1448" s="182" t="s">
        <v>146</v>
      </c>
    </row>
    <row r="1449" spans="2:51" s="13" customFormat="1" ht="12">
      <c r="B1449" s="157"/>
      <c r="D1449" s="144" t="s">
        <v>171</v>
      </c>
      <c r="E1449" s="158" t="s">
        <v>3</v>
      </c>
      <c r="F1449" s="159" t="s">
        <v>358</v>
      </c>
      <c r="H1449" s="158" t="s">
        <v>3</v>
      </c>
      <c r="I1449" s="160"/>
      <c r="L1449" s="157"/>
      <c r="M1449" s="161"/>
      <c r="T1449" s="162"/>
      <c r="AT1449" s="158" t="s">
        <v>171</v>
      </c>
      <c r="AU1449" s="158" t="s">
        <v>86</v>
      </c>
      <c r="AV1449" s="13" t="s">
        <v>84</v>
      </c>
      <c r="AW1449" s="13" t="s">
        <v>37</v>
      </c>
      <c r="AX1449" s="13" t="s">
        <v>76</v>
      </c>
      <c r="AY1449" s="158" t="s">
        <v>146</v>
      </c>
    </row>
    <row r="1450" spans="2:51" s="12" customFormat="1" ht="12">
      <c r="B1450" s="150"/>
      <c r="D1450" s="144" t="s">
        <v>171</v>
      </c>
      <c r="E1450" s="151" t="s">
        <v>3</v>
      </c>
      <c r="F1450" s="152" t="s">
        <v>1643</v>
      </c>
      <c r="H1450" s="153">
        <v>26.4</v>
      </c>
      <c r="I1450" s="154"/>
      <c r="L1450" s="150"/>
      <c r="M1450" s="155"/>
      <c r="T1450" s="156"/>
      <c r="AT1450" s="151" t="s">
        <v>171</v>
      </c>
      <c r="AU1450" s="151" t="s">
        <v>86</v>
      </c>
      <c r="AV1450" s="12" t="s">
        <v>86</v>
      </c>
      <c r="AW1450" s="12" t="s">
        <v>37</v>
      </c>
      <c r="AX1450" s="12" t="s">
        <v>76</v>
      </c>
      <c r="AY1450" s="151" t="s">
        <v>146</v>
      </c>
    </row>
    <row r="1451" spans="2:51" s="15" customFormat="1" ht="12">
      <c r="B1451" s="181"/>
      <c r="D1451" s="144" t="s">
        <v>171</v>
      </c>
      <c r="E1451" s="182" t="s">
        <v>3</v>
      </c>
      <c r="F1451" s="183" t="s">
        <v>271</v>
      </c>
      <c r="H1451" s="184">
        <v>26.4</v>
      </c>
      <c r="I1451" s="185"/>
      <c r="L1451" s="181"/>
      <c r="M1451" s="186"/>
      <c r="T1451" s="187"/>
      <c r="AT1451" s="182" t="s">
        <v>171</v>
      </c>
      <c r="AU1451" s="182" t="s">
        <v>86</v>
      </c>
      <c r="AV1451" s="15" t="s">
        <v>164</v>
      </c>
      <c r="AW1451" s="15" t="s">
        <v>37</v>
      </c>
      <c r="AX1451" s="15" t="s">
        <v>76</v>
      </c>
      <c r="AY1451" s="182" t="s">
        <v>146</v>
      </c>
    </row>
    <row r="1452" spans="2:51" s="13" customFormat="1" ht="12">
      <c r="B1452" s="157"/>
      <c r="D1452" s="144" t="s">
        <v>171</v>
      </c>
      <c r="E1452" s="158" t="s">
        <v>3</v>
      </c>
      <c r="F1452" s="159" t="s">
        <v>356</v>
      </c>
      <c r="H1452" s="158" t="s">
        <v>3</v>
      </c>
      <c r="I1452" s="160"/>
      <c r="L1452" s="157"/>
      <c r="M1452" s="161"/>
      <c r="T1452" s="162"/>
      <c r="AT1452" s="158" t="s">
        <v>171</v>
      </c>
      <c r="AU1452" s="158" t="s">
        <v>86</v>
      </c>
      <c r="AV1452" s="13" t="s">
        <v>84</v>
      </c>
      <c r="AW1452" s="13" t="s">
        <v>37</v>
      </c>
      <c r="AX1452" s="13" t="s">
        <v>76</v>
      </c>
      <c r="AY1452" s="158" t="s">
        <v>146</v>
      </c>
    </row>
    <row r="1453" spans="2:51" s="12" customFormat="1" ht="12">
      <c r="B1453" s="150"/>
      <c r="D1453" s="144" t="s">
        <v>171</v>
      </c>
      <c r="E1453" s="151" t="s">
        <v>3</v>
      </c>
      <c r="F1453" s="152" t="s">
        <v>1644</v>
      </c>
      <c r="H1453" s="153">
        <v>50</v>
      </c>
      <c r="I1453" s="154"/>
      <c r="L1453" s="150"/>
      <c r="M1453" s="155"/>
      <c r="T1453" s="156"/>
      <c r="AT1453" s="151" t="s">
        <v>171</v>
      </c>
      <c r="AU1453" s="151" t="s">
        <v>86</v>
      </c>
      <c r="AV1453" s="12" t="s">
        <v>86</v>
      </c>
      <c r="AW1453" s="12" t="s">
        <v>37</v>
      </c>
      <c r="AX1453" s="12" t="s">
        <v>76</v>
      </c>
      <c r="AY1453" s="151" t="s">
        <v>146</v>
      </c>
    </row>
    <row r="1454" spans="2:51" s="15" customFormat="1" ht="12">
      <c r="B1454" s="181"/>
      <c r="D1454" s="144" t="s">
        <v>171</v>
      </c>
      <c r="E1454" s="182" t="s">
        <v>3</v>
      </c>
      <c r="F1454" s="183" t="s">
        <v>271</v>
      </c>
      <c r="H1454" s="184">
        <v>50</v>
      </c>
      <c r="I1454" s="185"/>
      <c r="L1454" s="181"/>
      <c r="M1454" s="186"/>
      <c r="T1454" s="187"/>
      <c r="AT1454" s="182" t="s">
        <v>171</v>
      </c>
      <c r="AU1454" s="182" t="s">
        <v>86</v>
      </c>
      <c r="AV1454" s="15" t="s">
        <v>164</v>
      </c>
      <c r="AW1454" s="15" t="s">
        <v>37</v>
      </c>
      <c r="AX1454" s="15" t="s">
        <v>76</v>
      </c>
      <c r="AY1454" s="182" t="s">
        <v>146</v>
      </c>
    </row>
    <row r="1455" spans="2:51" s="14" customFormat="1" ht="12">
      <c r="B1455" s="163"/>
      <c r="D1455" s="144" t="s">
        <v>171</v>
      </c>
      <c r="E1455" s="164" t="s">
        <v>3</v>
      </c>
      <c r="F1455" s="165" t="s">
        <v>180</v>
      </c>
      <c r="H1455" s="166">
        <v>103.8</v>
      </c>
      <c r="I1455" s="167"/>
      <c r="L1455" s="163"/>
      <c r="M1455" s="168"/>
      <c r="T1455" s="169"/>
      <c r="AT1455" s="164" t="s">
        <v>171</v>
      </c>
      <c r="AU1455" s="164" t="s">
        <v>86</v>
      </c>
      <c r="AV1455" s="14" t="s">
        <v>153</v>
      </c>
      <c r="AW1455" s="14" t="s">
        <v>37</v>
      </c>
      <c r="AX1455" s="14" t="s">
        <v>84</v>
      </c>
      <c r="AY1455" s="164" t="s">
        <v>146</v>
      </c>
    </row>
    <row r="1456" spans="2:65" s="1" customFormat="1" ht="16.5" customHeight="1">
      <c r="B1456" s="129"/>
      <c r="C1456" s="130" t="s">
        <v>1645</v>
      </c>
      <c r="D1456" s="130" t="s">
        <v>148</v>
      </c>
      <c r="E1456" s="132" t="s">
        <v>1646</v>
      </c>
      <c r="F1456" s="133" t="s">
        <v>1647</v>
      </c>
      <c r="G1456" s="134" t="s">
        <v>151</v>
      </c>
      <c r="H1456" s="135">
        <v>103.8</v>
      </c>
      <c r="I1456" s="136"/>
      <c r="J1456" s="137">
        <f>ROUND(I1456*H1456,2)</f>
        <v>0</v>
      </c>
      <c r="K1456" s="133" t="s">
        <v>152</v>
      </c>
      <c r="L1456" s="34"/>
      <c r="M1456" s="138" t="s">
        <v>3</v>
      </c>
      <c r="N1456" s="139" t="s">
        <v>47</v>
      </c>
      <c r="P1456" s="140">
        <f>O1456*H1456</f>
        <v>0</v>
      </c>
      <c r="Q1456" s="140">
        <v>0.0003</v>
      </c>
      <c r="R1456" s="140">
        <f>Q1456*H1456</f>
        <v>0.031139999999999998</v>
      </c>
      <c r="S1456" s="140">
        <v>0</v>
      </c>
      <c r="T1456" s="141">
        <f>S1456*H1456</f>
        <v>0</v>
      </c>
      <c r="AR1456" s="142" t="s">
        <v>256</v>
      </c>
      <c r="AT1456" s="142" t="s">
        <v>148</v>
      </c>
      <c r="AU1456" s="142" t="s">
        <v>86</v>
      </c>
      <c r="AY1456" s="18" t="s">
        <v>146</v>
      </c>
      <c r="BE1456" s="143">
        <f>IF(N1456="základní",J1456,0)</f>
        <v>0</v>
      </c>
      <c r="BF1456" s="143">
        <f>IF(N1456="snížená",J1456,0)</f>
        <v>0</v>
      </c>
      <c r="BG1456" s="143">
        <f>IF(N1456="zákl. přenesená",J1456,0)</f>
        <v>0</v>
      </c>
      <c r="BH1456" s="143">
        <f>IF(N1456="sníž. přenesená",J1456,0)</f>
        <v>0</v>
      </c>
      <c r="BI1456" s="143">
        <f>IF(N1456="nulová",J1456,0)</f>
        <v>0</v>
      </c>
      <c r="BJ1456" s="18" t="s">
        <v>84</v>
      </c>
      <c r="BK1456" s="143">
        <f>ROUND(I1456*H1456,2)</f>
        <v>0</v>
      </c>
      <c r="BL1456" s="18" t="s">
        <v>256</v>
      </c>
      <c r="BM1456" s="142" t="s">
        <v>1648</v>
      </c>
    </row>
    <row r="1457" spans="2:47" s="1" customFormat="1" ht="19.2">
      <c r="B1457" s="34"/>
      <c r="D1457" s="144" t="s">
        <v>155</v>
      </c>
      <c r="F1457" s="145" t="s">
        <v>1649</v>
      </c>
      <c r="I1457" s="146"/>
      <c r="L1457" s="34"/>
      <c r="M1457" s="147"/>
      <c r="T1457" s="55"/>
      <c r="AT1457" s="18" t="s">
        <v>155</v>
      </c>
      <c r="AU1457" s="18" t="s">
        <v>86</v>
      </c>
    </row>
    <row r="1458" spans="2:47" s="1" customFormat="1" ht="12">
      <c r="B1458" s="34"/>
      <c r="D1458" s="148" t="s">
        <v>157</v>
      </c>
      <c r="F1458" s="149" t="s">
        <v>1650</v>
      </c>
      <c r="I1458" s="146"/>
      <c r="L1458" s="34"/>
      <c r="M1458" s="147"/>
      <c r="T1458" s="55"/>
      <c r="AT1458" s="18" t="s">
        <v>157</v>
      </c>
      <c r="AU1458" s="18" t="s">
        <v>86</v>
      </c>
    </row>
    <row r="1459" spans="2:51" s="13" customFormat="1" ht="12">
      <c r="B1459" s="157"/>
      <c r="D1459" s="144" t="s">
        <v>171</v>
      </c>
      <c r="E1459" s="158" t="s">
        <v>3</v>
      </c>
      <c r="F1459" s="159" t="s">
        <v>1641</v>
      </c>
      <c r="H1459" s="158" t="s">
        <v>3</v>
      </c>
      <c r="I1459" s="160"/>
      <c r="L1459" s="157"/>
      <c r="M1459" s="161"/>
      <c r="T1459" s="162"/>
      <c r="AT1459" s="158" t="s">
        <v>171</v>
      </c>
      <c r="AU1459" s="158" t="s">
        <v>86</v>
      </c>
      <c r="AV1459" s="13" t="s">
        <v>84</v>
      </c>
      <c r="AW1459" s="13" t="s">
        <v>37</v>
      </c>
      <c r="AX1459" s="13" t="s">
        <v>76</v>
      </c>
      <c r="AY1459" s="158" t="s">
        <v>146</v>
      </c>
    </row>
    <row r="1460" spans="2:51" s="12" customFormat="1" ht="12">
      <c r="B1460" s="150"/>
      <c r="D1460" s="144" t="s">
        <v>171</v>
      </c>
      <c r="E1460" s="151" t="s">
        <v>3</v>
      </c>
      <c r="F1460" s="152" t="s">
        <v>1642</v>
      </c>
      <c r="H1460" s="153">
        <v>27.4</v>
      </c>
      <c r="I1460" s="154"/>
      <c r="L1460" s="150"/>
      <c r="M1460" s="155"/>
      <c r="T1460" s="156"/>
      <c r="AT1460" s="151" t="s">
        <v>171</v>
      </c>
      <c r="AU1460" s="151" t="s">
        <v>86</v>
      </c>
      <c r="AV1460" s="12" t="s">
        <v>86</v>
      </c>
      <c r="AW1460" s="12" t="s">
        <v>37</v>
      </c>
      <c r="AX1460" s="12" t="s">
        <v>76</v>
      </c>
      <c r="AY1460" s="151" t="s">
        <v>146</v>
      </c>
    </row>
    <row r="1461" spans="2:51" s="15" customFormat="1" ht="12">
      <c r="B1461" s="181"/>
      <c r="D1461" s="144" t="s">
        <v>171</v>
      </c>
      <c r="E1461" s="182" t="s">
        <v>3</v>
      </c>
      <c r="F1461" s="183" t="s">
        <v>271</v>
      </c>
      <c r="H1461" s="184">
        <v>27.4</v>
      </c>
      <c r="I1461" s="185"/>
      <c r="L1461" s="181"/>
      <c r="M1461" s="186"/>
      <c r="T1461" s="187"/>
      <c r="AT1461" s="182" t="s">
        <v>171</v>
      </c>
      <c r="AU1461" s="182" t="s">
        <v>86</v>
      </c>
      <c r="AV1461" s="15" t="s">
        <v>164</v>
      </c>
      <c r="AW1461" s="15" t="s">
        <v>37</v>
      </c>
      <c r="AX1461" s="15" t="s">
        <v>76</v>
      </c>
      <c r="AY1461" s="182" t="s">
        <v>146</v>
      </c>
    </row>
    <row r="1462" spans="2:51" s="13" customFormat="1" ht="12">
      <c r="B1462" s="157"/>
      <c r="D1462" s="144" t="s">
        <v>171</v>
      </c>
      <c r="E1462" s="158" t="s">
        <v>3</v>
      </c>
      <c r="F1462" s="159" t="s">
        <v>358</v>
      </c>
      <c r="H1462" s="158" t="s">
        <v>3</v>
      </c>
      <c r="I1462" s="160"/>
      <c r="L1462" s="157"/>
      <c r="M1462" s="161"/>
      <c r="T1462" s="162"/>
      <c r="AT1462" s="158" t="s">
        <v>171</v>
      </c>
      <c r="AU1462" s="158" t="s">
        <v>86</v>
      </c>
      <c r="AV1462" s="13" t="s">
        <v>84</v>
      </c>
      <c r="AW1462" s="13" t="s">
        <v>37</v>
      </c>
      <c r="AX1462" s="13" t="s">
        <v>76</v>
      </c>
      <c r="AY1462" s="158" t="s">
        <v>146</v>
      </c>
    </row>
    <row r="1463" spans="2:51" s="12" customFormat="1" ht="12">
      <c r="B1463" s="150"/>
      <c r="D1463" s="144" t="s">
        <v>171</v>
      </c>
      <c r="E1463" s="151" t="s">
        <v>3</v>
      </c>
      <c r="F1463" s="152" t="s">
        <v>1643</v>
      </c>
      <c r="H1463" s="153">
        <v>26.4</v>
      </c>
      <c r="I1463" s="154"/>
      <c r="L1463" s="150"/>
      <c r="M1463" s="155"/>
      <c r="T1463" s="156"/>
      <c r="AT1463" s="151" t="s">
        <v>171</v>
      </c>
      <c r="AU1463" s="151" t="s">
        <v>86</v>
      </c>
      <c r="AV1463" s="12" t="s">
        <v>86</v>
      </c>
      <c r="AW1463" s="12" t="s">
        <v>37</v>
      </c>
      <c r="AX1463" s="12" t="s">
        <v>76</v>
      </c>
      <c r="AY1463" s="151" t="s">
        <v>146</v>
      </c>
    </row>
    <row r="1464" spans="2:51" s="15" customFormat="1" ht="12">
      <c r="B1464" s="181"/>
      <c r="D1464" s="144" t="s">
        <v>171</v>
      </c>
      <c r="E1464" s="182" t="s">
        <v>3</v>
      </c>
      <c r="F1464" s="183" t="s">
        <v>271</v>
      </c>
      <c r="H1464" s="184">
        <v>26.4</v>
      </c>
      <c r="I1464" s="185"/>
      <c r="L1464" s="181"/>
      <c r="M1464" s="186"/>
      <c r="T1464" s="187"/>
      <c r="AT1464" s="182" t="s">
        <v>171</v>
      </c>
      <c r="AU1464" s="182" t="s">
        <v>86</v>
      </c>
      <c r="AV1464" s="15" t="s">
        <v>164</v>
      </c>
      <c r="AW1464" s="15" t="s">
        <v>37</v>
      </c>
      <c r="AX1464" s="15" t="s">
        <v>76</v>
      </c>
      <c r="AY1464" s="182" t="s">
        <v>146</v>
      </c>
    </row>
    <row r="1465" spans="2:51" s="13" customFormat="1" ht="12">
      <c r="B1465" s="157"/>
      <c r="D1465" s="144" t="s">
        <v>171</v>
      </c>
      <c r="E1465" s="158" t="s">
        <v>3</v>
      </c>
      <c r="F1465" s="159" t="s">
        <v>356</v>
      </c>
      <c r="H1465" s="158" t="s">
        <v>3</v>
      </c>
      <c r="I1465" s="160"/>
      <c r="L1465" s="157"/>
      <c r="M1465" s="161"/>
      <c r="T1465" s="162"/>
      <c r="AT1465" s="158" t="s">
        <v>171</v>
      </c>
      <c r="AU1465" s="158" t="s">
        <v>86</v>
      </c>
      <c r="AV1465" s="13" t="s">
        <v>84</v>
      </c>
      <c r="AW1465" s="13" t="s">
        <v>37</v>
      </c>
      <c r="AX1465" s="13" t="s">
        <v>76</v>
      </c>
      <c r="AY1465" s="158" t="s">
        <v>146</v>
      </c>
    </row>
    <row r="1466" spans="2:51" s="12" customFormat="1" ht="12">
      <c r="B1466" s="150"/>
      <c r="D1466" s="144" t="s">
        <v>171</v>
      </c>
      <c r="E1466" s="151" t="s">
        <v>3</v>
      </c>
      <c r="F1466" s="152" t="s">
        <v>1644</v>
      </c>
      <c r="H1466" s="153">
        <v>50</v>
      </c>
      <c r="I1466" s="154"/>
      <c r="L1466" s="150"/>
      <c r="M1466" s="155"/>
      <c r="T1466" s="156"/>
      <c r="AT1466" s="151" t="s">
        <v>171</v>
      </c>
      <c r="AU1466" s="151" t="s">
        <v>86</v>
      </c>
      <c r="AV1466" s="12" t="s">
        <v>86</v>
      </c>
      <c r="AW1466" s="12" t="s">
        <v>37</v>
      </c>
      <c r="AX1466" s="12" t="s">
        <v>76</v>
      </c>
      <c r="AY1466" s="151" t="s">
        <v>146</v>
      </c>
    </row>
    <row r="1467" spans="2:51" s="15" customFormat="1" ht="12">
      <c r="B1467" s="181"/>
      <c r="D1467" s="144" t="s">
        <v>171</v>
      </c>
      <c r="E1467" s="182" t="s">
        <v>3</v>
      </c>
      <c r="F1467" s="183" t="s">
        <v>271</v>
      </c>
      <c r="H1467" s="184">
        <v>50</v>
      </c>
      <c r="I1467" s="185"/>
      <c r="L1467" s="181"/>
      <c r="M1467" s="186"/>
      <c r="T1467" s="187"/>
      <c r="AT1467" s="182" t="s">
        <v>171</v>
      </c>
      <c r="AU1467" s="182" t="s">
        <v>86</v>
      </c>
      <c r="AV1467" s="15" t="s">
        <v>164</v>
      </c>
      <c r="AW1467" s="15" t="s">
        <v>37</v>
      </c>
      <c r="AX1467" s="15" t="s">
        <v>76</v>
      </c>
      <c r="AY1467" s="182" t="s">
        <v>146</v>
      </c>
    </row>
    <row r="1468" spans="2:51" s="14" customFormat="1" ht="12">
      <c r="B1468" s="163"/>
      <c r="D1468" s="144" t="s">
        <v>171</v>
      </c>
      <c r="E1468" s="164" t="s">
        <v>3</v>
      </c>
      <c r="F1468" s="165" t="s">
        <v>180</v>
      </c>
      <c r="H1468" s="166">
        <v>103.8</v>
      </c>
      <c r="I1468" s="167"/>
      <c r="L1468" s="163"/>
      <c r="M1468" s="168"/>
      <c r="T1468" s="169"/>
      <c r="AT1468" s="164" t="s">
        <v>171</v>
      </c>
      <c r="AU1468" s="164" t="s">
        <v>86</v>
      </c>
      <c r="AV1468" s="14" t="s">
        <v>153</v>
      </c>
      <c r="AW1468" s="14" t="s">
        <v>37</v>
      </c>
      <c r="AX1468" s="14" t="s">
        <v>84</v>
      </c>
      <c r="AY1468" s="164" t="s">
        <v>146</v>
      </c>
    </row>
    <row r="1469" spans="2:65" s="1" customFormat="1" ht="24.15" customHeight="1">
      <c r="B1469" s="129"/>
      <c r="C1469" s="130" t="s">
        <v>1651</v>
      </c>
      <c r="D1469" s="130" t="s">
        <v>148</v>
      </c>
      <c r="E1469" s="132" t="s">
        <v>1652</v>
      </c>
      <c r="F1469" s="133" t="s">
        <v>1653</v>
      </c>
      <c r="G1469" s="134" t="s">
        <v>375</v>
      </c>
      <c r="H1469" s="135">
        <v>79.536</v>
      </c>
      <c r="I1469" s="136"/>
      <c r="J1469" s="137">
        <f>ROUND(I1469*H1469,2)</f>
        <v>0</v>
      </c>
      <c r="K1469" s="133" t="s">
        <v>152</v>
      </c>
      <c r="L1469" s="34"/>
      <c r="M1469" s="138" t="s">
        <v>3</v>
      </c>
      <c r="N1469" s="139" t="s">
        <v>47</v>
      </c>
      <c r="P1469" s="140">
        <f>O1469*H1469</f>
        <v>0</v>
      </c>
      <c r="Q1469" s="140">
        <v>0</v>
      </c>
      <c r="R1469" s="140">
        <f>Q1469*H1469</f>
        <v>0</v>
      </c>
      <c r="S1469" s="140">
        <v>0.01174</v>
      </c>
      <c r="T1469" s="141">
        <f>S1469*H1469</f>
        <v>0.93375264</v>
      </c>
      <c r="AR1469" s="142" t="s">
        <v>256</v>
      </c>
      <c r="AT1469" s="142" t="s">
        <v>148</v>
      </c>
      <c r="AU1469" s="142" t="s">
        <v>86</v>
      </c>
      <c r="AY1469" s="18" t="s">
        <v>146</v>
      </c>
      <c r="BE1469" s="143">
        <f>IF(N1469="základní",J1469,0)</f>
        <v>0</v>
      </c>
      <c r="BF1469" s="143">
        <f>IF(N1469="snížená",J1469,0)</f>
        <v>0</v>
      </c>
      <c r="BG1469" s="143">
        <f>IF(N1469="zákl. přenesená",J1469,0)</f>
        <v>0</v>
      </c>
      <c r="BH1469" s="143">
        <f>IF(N1469="sníž. přenesená",J1469,0)</f>
        <v>0</v>
      </c>
      <c r="BI1469" s="143">
        <f>IF(N1469="nulová",J1469,0)</f>
        <v>0</v>
      </c>
      <c r="BJ1469" s="18" t="s">
        <v>84</v>
      </c>
      <c r="BK1469" s="143">
        <f>ROUND(I1469*H1469,2)</f>
        <v>0</v>
      </c>
      <c r="BL1469" s="18" t="s">
        <v>256</v>
      </c>
      <c r="BM1469" s="142" t="s">
        <v>1654</v>
      </c>
    </row>
    <row r="1470" spans="2:47" s="1" customFormat="1" ht="19.2">
      <c r="B1470" s="34"/>
      <c r="D1470" s="144" t="s">
        <v>155</v>
      </c>
      <c r="F1470" s="145" t="s">
        <v>1653</v>
      </c>
      <c r="I1470" s="146"/>
      <c r="L1470" s="34"/>
      <c r="M1470" s="147"/>
      <c r="T1470" s="55"/>
      <c r="AT1470" s="18" t="s">
        <v>155</v>
      </c>
      <c r="AU1470" s="18" t="s">
        <v>86</v>
      </c>
    </row>
    <row r="1471" spans="2:47" s="1" customFormat="1" ht="12">
      <c r="B1471" s="34"/>
      <c r="D1471" s="148" t="s">
        <v>157</v>
      </c>
      <c r="F1471" s="149" t="s">
        <v>1655</v>
      </c>
      <c r="I1471" s="146"/>
      <c r="L1471" s="34"/>
      <c r="M1471" s="147"/>
      <c r="T1471" s="55"/>
      <c r="AT1471" s="18" t="s">
        <v>157</v>
      </c>
      <c r="AU1471" s="18" t="s">
        <v>86</v>
      </c>
    </row>
    <row r="1472" spans="2:51" s="13" customFormat="1" ht="12">
      <c r="B1472" s="157"/>
      <c r="D1472" s="144" t="s">
        <v>171</v>
      </c>
      <c r="E1472" s="158" t="s">
        <v>3</v>
      </c>
      <c r="F1472" s="159" t="s">
        <v>356</v>
      </c>
      <c r="H1472" s="158" t="s">
        <v>3</v>
      </c>
      <c r="I1472" s="160"/>
      <c r="L1472" s="157"/>
      <c r="M1472" s="161"/>
      <c r="T1472" s="162"/>
      <c r="AT1472" s="158" t="s">
        <v>171</v>
      </c>
      <c r="AU1472" s="158" t="s">
        <v>86</v>
      </c>
      <c r="AV1472" s="13" t="s">
        <v>84</v>
      </c>
      <c r="AW1472" s="13" t="s">
        <v>37</v>
      </c>
      <c r="AX1472" s="13" t="s">
        <v>76</v>
      </c>
      <c r="AY1472" s="158" t="s">
        <v>146</v>
      </c>
    </row>
    <row r="1473" spans="2:51" s="12" customFormat="1" ht="20.4">
      <c r="B1473" s="150"/>
      <c r="D1473" s="144" t="s">
        <v>171</v>
      </c>
      <c r="E1473" s="151" t="s">
        <v>3</v>
      </c>
      <c r="F1473" s="152" t="s">
        <v>1656</v>
      </c>
      <c r="H1473" s="153">
        <v>56.76</v>
      </c>
      <c r="I1473" s="154"/>
      <c r="L1473" s="150"/>
      <c r="M1473" s="155"/>
      <c r="T1473" s="156"/>
      <c r="AT1473" s="151" t="s">
        <v>171</v>
      </c>
      <c r="AU1473" s="151" t="s">
        <v>86</v>
      </c>
      <c r="AV1473" s="12" t="s">
        <v>86</v>
      </c>
      <c r="AW1473" s="12" t="s">
        <v>37</v>
      </c>
      <c r="AX1473" s="12" t="s">
        <v>76</v>
      </c>
      <c r="AY1473" s="151" t="s">
        <v>146</v>
      </c>
    </row>
    <row r="1474" spans="2:51" s="15" customFormat="1" ht="12">
      <c r="B1474" s="181"/>
      <c r="D1474" s="144" t="s">
        <v>171</v>
      </c>
      <c r="E1474" s="182" t="s">
        <v>3</v>
      </c>
      <c r="F1474" s="183" t="s">
        <v>271</v>
      </c>
      <c r="H1474" s="184">
        <v>56.76</v>
      </c>
      <c r="I1474" s="185"/>
      <c r="L1474" s="181"/>
      <c r="M1474" s="186"/>
      <c r="T1474" s="187"/>
      <c r="AT1474" s="182" t="s">
        <v>171</v>
      </c>
      <c r="AU1474" s="182" t="s">
        <v>86</v>
      </c>
      <c r="AV1474" s="15" t="s">
        <v>164</v>
      </c>
      <c r="AW1474" s="15" t="s">
        <v>37</v>
      </c>
      <c r="AX1474" s="15" t="s">
        <v>76</v>
      </c>
      <c r="AY1474" s="182" t="s">
        <v>146</v>
      </c>
    </row>
    <row r="1475" spans="2:51" s="13" customFormat="1" ht="12">
      <c r="B1475" s="157"/>
      <c r="D1475" s="144" t="s">
        <v>171</v>
      </c>
      <c r="E1475" s="158" t="s">
        <v>3</v>
      </c>
      <c r="F1475" s="159" t="s">
        <v>358</v>
      </c>
      <c r="H1475" s="158" t="s">
        <v>3</v>
      </c>
      <c r="I1475" s="160"/>
      <c r="L1475" s="157"/>
      <c r="M1475" s="161"/>
      <c r="T1475" s="162"/>
      <c r="AT1475" s="158" t="s">
        <v>171</v>
      </c>
      <c r="AU1475" s="158" t="s">
        <v>86</v>
      </c>
      <c r="AV1475" s="13" t="s">
        <v>84</v>
      </c>
      <c r="AW1475" s="13" t="s">
        <v>37</v>
      </c>
      <c r="AX1475" s="13" t="s">
        <v>76</v>
      </c>
      <c r="AY1475" s="158" t="s">
        <v>146</v>
      </c>
    </row>
    <row r="1476" spans="2:51" s="12" customFormat="1" ht="20.4">
      <c r="B1476" s="150"/>
      <c r="D1476" s="144" t="s">
        <v>171</v>
      </c>
      <c r="E1476" s="151" t="s">
        <v>3</v>
      </c>
      <c r="F1476" s="152" t="s">
        <v>1657</v>
      </c>
      <c r="H1476" s="153">
        <v>22.776</v>
      </c>
      <c r="I1476" s="154"/>
      <c r="L1476" s="150"/>
      <c r="M1476" s="155"/>
      <c r="T1476" s="156"/>
      <c r="AT1476" s="151" t="s">
        <v>171</v>
      </c>
      <c r="AU1476" s="151" t="s">
        <v>86</v>
      </c>
      <c r="AV1476" s="12" t="s">
        <v>86</v>
      </c>
      <c r="AW1476" s="12" t="s">
        <v>37</v>
      </c>
      <c r="AX1476" s="12" t="s">
        <v>76</v>
      </c>
      <c r="AY1476" s="151" t="s">
        <v>146</v>
      </c>
    </row>
    <row r="1477" spans="2:51" s="15" customFormat="1" ht="12">
      <c r="B1477" s="181"/>
      <c r="D1477" s="144" t="s">
        <v>171</v>
      </c>
      <c r="E1477" s="182" t="s">
        <v>3</v>
      </c>
      <c r="F1477" s="183" t="s">
        <v>271</v>
      </c>
      <c r="H1477" s="184">
        <v>22.776</v>
      </c>
      <c r="I1477" s="185"/>
      <c r="L1477" s="181"/>
      <c r="M1477" s="186"/>
      <c r="T1477" s="187"/>
      <c r="AT1477" s="182" t="s">
        <v>171</v>
      </c>
      <c r="AU1477" s="182" t="s">
        <v>86</v>
      </c>
      <c r="AV1477" s="15" t="s">
        <v>164</v>
      </c>
      <c r="AW1477" s="15" t="s">
        <v>37</v>
      </c>
      <c r="AX1477" s="15" t="s">
        <v>76</v>
      </c>
      <c r="AY1477" s="182" t="s">
        <v>146</v>
      </c>
    </row>
    <row r="1478" spans="2:51" s="14" customFormat="1" ht="12">
      <c r="B1478" s="163"/>
      <c r="D1478" s="144" t="s">
        <v>171</v>
      </c>
      <c r="E1478" s="164" t="s">
        <v>3</v>
      </c>
      <c r="F1478" s="165" t="s">
        <v>180</v>
      </c>
      <c r="H1478" s="166">
        <v>79.536</v>
      </c>
      <c r="I1478" s="167"/>
      <c r="L1478" s="163"/>
      <c r="M1478" s="168"/>
      <c r="T1478" s="169"/>
      <c r="AT1478" s="164" t="s">
        <v>171</v>
      </c>
      <c r="AU1478" s="164" t="s">
        <v>86</v>
      </c>
      <c r="AV1478" s="14" t="s">
        <v>153</v>
      </c>
      <c r="AW1478" s="14" t="s">
        <v>37</v>
      </c>
      <c r="AX1478" s="14" t="s">
        <v>84</v>
      </c>
      <c r="AY1478" s="164" t="s">
        <v>146</v>
      </c>
    </row>
    <row r="1479" spans="2:65" s="1" customFormat="1" ht="33" customHeight="1">
      <c r="B1479" s="129"/>
      <c r="C1479" s="130" t="s">
        <v>1658</v>
      </c>
      <c r="D1479" s="130" t="s">
        <v>148</v>
      </c>
      <c r="E1479" s="132" t="s">
        <v>1659</v>
      </c>
      <c r="F1479" s="133" t="s">
        <v>1660</v>
      </c>
      <c r="G1479" s="134" t="s">
        <v>375</v>
      </c>
      <c r="H1479" s="135">
        <v>61.249</v>
      </c>
      <c r="I1479" s="136"/>
      <c r="J1479" s="137">
        <f>ROUND(I1479*H1479,2)</f>
        <v>0</v>
      </c>
      <c r="K1479" s="133" t="s">
        <v>152</v>
      </c>
      <c r="L1479" s="34"/>
      <c r="M1479" s="138" t="s">
        <v>3</v>
      </c>
      <c r="N1479" s="139" t="s">
        <v>47</v>
      </c>
      <c r="P1479" s="140">
        <f>O1479*H1479</f>
        <v>0</v>
      </c>
      <c r="Q1479" s="140">
        <v>0.000303</v>
      </c>
      <c r="R1479" s="140">
        <f>Q1479*H1479</f>
        <v>0.018558447</v>
      </c>
      <c r="S1479" s="140">
        <v>0</v>
      </c>
      <c r="T1479" s="141">
        <f>S1479*H1479</f>
        <v>0</v>
      </c>
      <c r="AR1479" s="142" t="s">
        <v>256</v>
      </c>
      <c r="AT1479" s="142" t="s">
        <v>148</v>
      </c>
      <c r="AU1479" s="142" t="s">
        <v>86</v>
      </c>
      <c r="AY1479" s="18" t="s">
        <v>146</v>
      </c>
      <c r="BE1479" s="143">
        <f>IF(N1479="základní",J1479,0)</f>
        <v>0</v>
      </c>
      <c r="BF1479" s="143">
        <f>IF(N1479="snížená",J1479,0)</f>
        <v>0</v>
      </c>
      <c r="BG1479" s="143">
        <f>IF(N1479="zákl. přenesená",J1479,0)</f>
        <v>0</v>
      </c>
      <c r="BH1479" s="143">
        <f>IF(N1479="sníž. přenesená",J1479,0)</f>
        <v>0</v>
      </c>
      <c r="BI1479" s="143">
        <f>IF(N1479="nulová",J1479,0)</f>
        <v>0</v>
      </c>
      <c r="BJ1479" s="18" t="s">
        <v>84</v>
      </c>
      <c r="BK1479" s="143">
        <f>ROUND(I1479*H1479,2)</f>
        <v>0</v>
      </c>
      <c r="BL1479" s="18" t="s">
        <v>256</v>
      </c>
      <c r="BM1479" s="142" t="s">
        <v>1661</v>
      </c>
    </row>
    <row r="1480" spans="2:47" s="1" customFormat="1" ht="19.2">
      <c r="B1480" s="34"/>
      <c r="D1480" s="144" t="s">
        <v>155</v>
      </c>
      <c r="F1480" s="145" t="s">
        <v>1662</v>
      </c>
      <c r="I1480" s="146"/>
      <c r="L1480" s="34"/>
      <c r="M1480" s="147"/>
      <c r="T1480" s="55"/>
      <c r="AT1480" s="18" t="s">
        <v>155</v>
      </c>
      <c r="AU1480" s="18" t="s">
        <v>86</v>
      </c>
    </row>
    <row r="1481" spans="2:47" s="1" customFormat="1" ht="12">
      <c r="B1481" s="34"/>
      <c r="D1481" s="148" t="s">
        <v>157</v>
      </c>
      <c r="F1481" s="149" t="s">
        <v>1663</v>
      </c>
      <c r="I1481" s="146"/>
      <c r="L1481" s="34"/>
      <c r="M1481" s="147"/>
      <c r="T1481" s="55"/>
      <c r="AT1481" s="18" t="s">
        <v>157</v>
      </c>
      <c r="AU1481" s="18" t="s">
        <v>86</v>
      </c>
    </row>
    <row r="1482" spans="2:51" s="13" customFormat="1" ht="12">
      <c r="B1482" s="157"/>
      <c r="D1482" s="144" t="s">
        <v>171</v>
      </c>
      <c r="E1482" s="158" t="s">
        <v>3</v>
      </c>
      <c r="F1482" s="159" t="s">
        <v>1664</v>
      </c>
      <c r="H1482" s="158" t="s">
        <v>3</v>
      </c>
      <c r="I1482" s="160"/>
      <c r="L1482" s="157"/>
      <c r="M1482" s="161"/>
      <c r="T1482" s="162"/>
      <c r="AT1482" s="158" t="s">
        <v>171</v>
      </c>
      <c r="AU1482" s="158" t="s">
        <v>86</v>
      </c>
      <c r="AV1482" s="13" t="s">
        <v>84</v>
      </c>
      <c r="AW1482" s="13" t="s">
        <v>37</v>
      </c>
      <c r="AX1482" s="13" t="s">
        <v>76</v>
      </c>
      <c r="AY1482" s="158" t="s">
        <v>146</v>
      </c>
    </row>
    <row r="1483" spans="2:51" s="12" customFormat="1" ht="12">
      <c r="B1483" s="150"/>
      <c r="D1483" s="144" t="s">
        <v>171</v>
      </c>
      <c r="E1483" s="151" t="s">
        <v>3</v>
      </c>
      <c r="F1483" s="152" t="s">
        <v>1665</v>
      </c>
      <c r="H1483" s="153">
        <v>9.905</v>
      </c>
      <c r="I1483" s="154"/>
      <c r="L1483" s="150"/>
      <c r="M1483" s="155"/>
      <c r="T1483" s="156"/>
      <c r="AT1483" s="151" t="s">
        <v>171</v>
      </c>
      <c r="AU1483" s="151" t="s">
        <v>86</v>
      </c>
      <c r="AV1483" s="12" t="s">
        <v>86</v>
      </c>
      <c r="AW1483" s="12" t="s">
        <v>37</v>
      </c>
      <c r="AX1483" s="12" t="s">
        <v>76</v>
      </c>
      <c r="AY1483" s="151" t="s">
        <v>146</v>
      </c>
    </row>
    <row r="1484" spans="2:51" s="12" customFormat="1" ht="12">
      <c r="B1484" s="150"/>
      <c r="D1484" s="144" t="s">
        <v>171</v>
      </c>
      <c r="E1484" s="151" t="s">
        <v>3</v>
      </c>
      <c r="F1484" s="152" t="s">
        <v>1666</v>
      </c>
      <c r="H1484" s="153">
        <v>51.344</v>
      </c>
      <c r="I1484" s="154"/>
      <c r="L1484" s="150"/>
      <c r="M1484" s="155"/>
      <c r="T1484" s="156"/>
      <c r="AT1484" s="151" t="s">
        <v>171</v>
      </c>
      <c r="AU1484" s="151" t="s">
        <v>86</v>
      </c>
      <c r="AV1484" s="12" t="s">
        <v>86</v>
      </c>
      <c r="AW1484" s="12" t="s">
        <v>37</v>
      </c>
      <c r="AX1484" s="12" t="s">
        <v>76</v>
      </c>
      <c r="AY1484" s="151" t="s">
        <v>146</v>
      </c>
    </row>
    <row r="1485" spans="2:51" s="15" customFormat="1" ht="12">
      <c r="B1485" s="181"/>
      <c r="D1485" s="144" t="s">
        <v>171</v>
      </c>
      <c r="E1485" s="182" t="s">
        <v>3</v>
      </c>
      <c r="F1485" s="183" t="s">
        <v>271</v>
      </c>
      <c r="H1485" s="184">
        <v>61.249</v>
      </c>
      <c r="I1485" s="185"/>
      <c r="L1485" s="181"/>
      <c r="M1485" s="186"/>
      <c r="T1485" s="187"/>
      <c r="AT1485" s="182" t="s">
        <v>171</v>
      </c>
      <c r="AU1485" s="182" t="s">
        <v>86</v>
      </c>
      <c r="AV1485" s="15" t="s">
        <v>164</v>
      </c>
      <c r="AW1485" s="15" t="s">
        <v>37</v>
      </c>
      <c r="AX1485" s="15" t="s">
        <v>76</v>
      </c>
      <c r="AY1485" s="182" t="s">
        <v>146</v>
      </c>
    </row>
    <row r="1486" spans="2:51" s="14" customFormat="1" ht="12">
      <c r="B1486" s="163"/>
      <c r="D1486" s="144" t="s">
        <v>171</v>
      </c>
      <c r="E1486" s="164" t="s">
        <v>3</v>
      </c>
      <c r="F1486" s="165" t="s">
        <v>180</v>
      </c>
      <c r="H1486" s="166">
        <v>61.249</v>
      </c>
      <c r="I1486" s="167"/>
      <c r="L1486" s="163"/>
      <c r="M1486" s="168"/>
      <c r="T1486" s="169"/>
      <c r="AT1486" s="164" t="s">
        <v>171</v>
      </c>
      <c r="AU1486" s="164" t="s">
        <v>86</v>
      </c>
      <c r="AV1486" s="14" t="s">
        <v>153</v>
      </c>
      <c r="AW1486" s="14" t="s">
        <v>37</v>
      </c>
      <c r="AX1486" s="14" t="s">
        <v>84</v>
      </c>
      <c r="AY1486" s="164" t="s">
        <v>146</v>
      </c>
    </row>
    <row r="1487" spans="2:65" s="1" customFormat="1" ht="24.15" customHeight="1">
      <c r="B1487" s="129"/>
      <c r="C1487" s="273" t="s">
        <v>1667</v>
      </c>
      <c r="D1487" s="273" t="s">
        <v>257</v>
      </c>
      <c r="E1487" s="274" t="s">
        <v>1668</v>
      </c>
      <c r="F1487" s="275" t="s">
        <v>1669</v>
      </c>
      <c r="G1487" s="276" t="s">
        <v>641</v>
      </c>
      <c r="H1487" s="277">
        <v>151.591</v>
      </c>
      <c r="I1487" s="278"/>
      <c r="J1487" s="278">
        <f>ROUND(I1487*H1487,2)</f>
        <v>0</v>
      </c>
      <c r="K1487" s="275" t="s">
        <v>3</v>
      </c>
      <c r="L1487" s="178"/>
      <c r="M1487" s="179" t="s">
        <v>3</v>
      </c>
      <c r="N1487" s="180" t="s">
        <v>47</v>
      </c>
      <c r="P1487" s="140">
        <f>O1487*H1487</f>
        <v>0</v>
      </c>
      <c r="Q1487" s="140">
        <v>0.0009</v>
      </c>
      <c r="R1487" s="140">
        <f>Q1487*H1487</f>
        <v>0.1364319</v>
      </c>
      <c r="S1487" s="140">
        <v>0</v>
      </c>
      <c r="T1487" s="141">
        <f>S1487*H1487</f>
        <v>0</v>
      </c>
      <c r="AR1487" s="142" t="s">
        <v>379</v>
      </c>
      <c r="AT1487" s="142" t="s">
        <v>257</v>
      </c>
      <c r="AU1487" s="142" t="s">
        <v>86</v>
      </c>
      <c r="AY1487" s="18" t="s">
        <v>146</v>
      </c>
      <c r="BE1487" s="143">
        <f>IF(N1487="základní",J1487,0)</f>
        <v>0</v>
      </c>
      <c r="BF1487" s="143">
        <f>IF(N1487="snížená",J1487,0)</f>
        <v>0</v>
      </c>
      <c r="BG1487" s="143">
        <f>IF(N1487="zákl. přenesená",J1487,0)</f>
        <v>0</v>
      </c>
      <c r="BH1487" s="143">
        <f>IF(N1487="sníž. přenesená",J1487,0)</f>
        <v>0</v>
      </c>
      <c r="BI1487" s="143">
        <f>IF(N1487="nulová",J1487,0)</f>
        <v>0</v>
      </c>
      <c r="BJ1487" s="18" t="s">
        <v>84</v>
      </c>
      <c r="BK1487" s="143">
        <f>ROUND(I1487*H1487,2)</f>
        <v>0</v>
      </c>
      <c r="BL1487" s="18" t="s">
        <v>256</v>
      </c>
      <c r="BM1487" s="142" t="s">
        <v>1670</v>
      </c>
    </row>
    <row r="1488" spans="2:47" s="1" customFormat="1" ht="12">
      <c r="B1488" s="34"/>
      <c r="D1488" s="144" t="s">
        <v>155</v>
      </c>
      <c r="F1488" s="145" t="s">
        <v>1669</v>
      </c>
      <c r="I1488" s="146"/>
      <c r="L1488" s="34"/>
      <c r="M1488" s="147"/>
      <c r="T1488" s="55"/>
      <c r="AT1488" s="18" t="s">
        <v>155</v>
      </c>
      <c r="AU1488" s="18" t="s">
        <v>86</v>
      </c>
    </row>
    <row r="1489" spans="2:51" s="12" customFormat="1" ht="12">
      <c r="B1489" s="150"/>
      <c r="D1489" s="144" t="s">
        <v>171</v>
      </c>
      <c r="F1489" s="152" t="s">
        <v>1671</v>
      </c>
      <c r="H1489" s="153">
        <v>151.591</v>
      </c>
      <c r="I1489" s="154"/>
      <c r="L1489" s="150"/>
      <c r="M1489" s="155"/>
      <c r="T1489" s="156"/>
      <c r="AT1489" s="151" t="s">
        <v>171</v>
      </c>
      <c r="AU1489" s="151" t="s">
        <v>86</v>
      </c>
      <c r="AV1489" s="12" t="s">
        <v>86</v>
      </c>
      <c r="AW1489" s="12" t="s">
        <v>4</v>
      </c>
      <c r="AX1489" s="12" t="s">
        <v>84</v>
      </c>
      <c r="AY1489" s="151" t="s">
        <v>146</v>
      </c>
    </row>
    <row r="1490" spans="2:65" s="1" customFormat="1" ht="16.5" customHeight="1">
      <c r="B1490" s="129"/>
      <c r="C1490" s="130" t="s">
        <v>1672</v>
      </c>
      <c r="D1490" s="130" t="s">
        <v>148</v>
      </c>
      <c r="E1490" s="132" t="s">
        <v>1673</v>
      </c>
      <c r="F1490" s="133" t="s">
        <v>1674</v>
      </c>
      <c r="G1490" s="134" t="s">
        <v>151</v>
      </c>
      <c r="H1490" s="135">
        <v>111.3</v>
      </c>
      <c r="I1490" s="136"/>
      <c r="J1490" s="137">
        <f>ROUND(I1490*H1490,2)</f>
        <v>0</v>
      </c>
      <c r="K1490" s="133" t="s">
        <v>152</v>
      </c>
      <c r="L1490" s="34"/>
      <c r="M1490" s="138" t="s">
        <v>3</v>
      </c>
      <c r="N1490" s="139" t="s">
        <v>47</v>
      </c>
      <c r="P1490" s="140">
        <f>O1490*H1490</f>
        <v>0</v>
      </c>
      <c r="Q1490" s="140">
        <v>0</v>
      </c>
      <c r="R1490" s="140">
        <f>Q1490*H1490</f>
        <v>0</v>
      </c>
      <c r="S1490" s="140">
        <v>0.0353</v>
      </c>
      <c r="T1490" s="141">
        <f>S1490*H1490</f>
        <v>3.9288899999999995</v>
      </c>
      <c r="AR1490" s="142" t="s">
        <v>256</v>
      </c>
      <c r="AT1490" s="142" t="s">
        <v>148</v>
      </c>
      <c r="AU1490" s="142" t="s">
        <v>86</v>
      </c>
      <c r="AY1490" s="18" t="s">
        <v>146</v>
      </c>
      <c r="BE1490" s="143">
        <f>IF(N1490="základní",J1490,0)</f>
        <v>0</v>
      </c>
      <c r="BF1490" s="143">
        <f>IF(N1490="snížená",J1490,0)</f>
        <v>0</v>
      </c>
      <c r="BG1490" s="143">
        <f>IF(N1490="zákl. přenesená",J1490,0)</f>
        <v>0</v>
      </c>
      <c r="BH1490" s="143">
        <f>IF(N1490="sníž. přenesená",J1490,0)</f>
        <v>0</v>
      </c>
      <c r="BI1490" s="143">
        <f>IF(N1490="nulová",J1490,0)</f>
        <v>0</v>
      </c>
      <c r="BJ1490" s="18" t="s">
        <v>84</v>
      </c>
      <c r="BK1490" s="143">
        <f>ROUND(I1490*H1490,2)</f>
        <v>0</v>
      </c>
      <c r="BL1490" s="18" t="s">
        <v>256</v>
      </c>
      <c r="BM1490" s="142" t="s">
        <v>1675</v>
      </c>
    </row>
    <row r="1491" spans="2:47" s="1" customFormat="1" ht="12">
      <c r="B1491" s="34"/>
      <c r="D1491" s="144" t="s">
        <v>155</v>
      </c>
      <c r="F1491" s="145" t="s">
        <v>1674</v>
      </c>
      <c r="I1491" s="146"/>
      <c r="L1491" s="34"/>
      <c r="M1491" s="147"/>
      <c r="T1491" s="55"/>
      <c r="AT1491" s="18" t="s">
        <v>155</v>
      </c>
      <c r="AU1491" s="18" t="s">
        <v>86</v>
      </c>
    </row>
    <row r="1492" spans="2:47" s="1" customFormat="1" ht="12">
      <c r="B1492" s="34"/>
      <c r="D1492" s="148" t="s">
        <v>157</v>
      </c>
      <c r="F1492" s="149" t="s">
        <v>1676</v>
      </c>
      <c r="I1492" s="146"/>
      <c r="L1492" s="34"/>
      <c r="M1492" s="147"/>
      <c r="T1492" s="55"/>
      <c r="AT1492" s="18" t="s">
        <v>157</v>
      </c>
      <c r="AU1492" s="18" t="s">
        <v>86</v>
      </c>
    </row>
    <row r="1493" spans="2:51" s="13" customFormat="1" ht="12">
      <c r="B1493" s="157"/>
      <c r="D1493" s="144" t="s">
        <v>171</v>
      </c>
      <c r="E1493" s="158" t="s">
        <v>3</v>
      </c>
      <c r="F1493" s="159" t="s">
        <v>356</v>
      </c>
      <c r="H1493" s="158" t="s">
        <v>3</v>
      </c>
      <c r="I1493" s="160"/>
      <c r="L1493" s="157"/>
      <c r="M1493" s="161"/>
      <c r="T1493" s="162"/>
      <c r="AT1493" s="158" t="s">
        <v>171</v>
      </c>
      <c r="AU1493" s="158" t="s">
        <v>86</v>
      </c>
      <c r="AV1493" s="13" t="s">
        <v>84</v>
      </c>
      <c r="AW1493" s="13" t="s">
        <v>37</v>
      </c>
      <c r="AX1493" s="13" t="s">
        <v>76</v>
      </c>
      <c r="AY1493" s="158" t="s">
        <v>146</v>
      </c>
    </row>
    <row r="1494" spans="2:51" s="12" customFormat="1" ht="12">
      <c r="B1494" s="150"/>
      <c r="D1494" s="144" t="s">
        <v>171</v>
      </c>
      <c r="E1494" s="151" t="s">
        <v>3</v>
      </c>
      <c r="F1494" s="152" t="s">
        <v>1677</v>
      </c>
      <c r="H1494" s="153">
        <v>66.2</v>
      </c>
      <c r="I1494" s="154"/>
      <c r="L1494" s="150"/>
      <c r="M1494" s="155"/>
      <c r="T1494" s="156"/>
      <c r="AT1494" s="151" t="s">
        <v>171</v>
      </c>
      <c r="AU1494" s="151" t="s">
        <v>86</v>
      </c>
      <c r="AV1494" s="12" t="s">
        <v>86</v>
      </c>
      <c r="AW1494" s="12" t="s">
        <v>37</v>
      </c>
      <c r="AX1494" s="12" t="s">
        <v>76</v>
      </c>
      <c r="AY1494" s="151" t="s">
        <v>146</v>
      </c>
    </row>
    <row r="1495" spans="2:51" s="15" customFormat="1" ht="12">
      <c r="B1495" s="181"/>
      <c r="D1495" s="144" t="s">
        <v>171</v>
      </c>
      <c r="E1495" s="182" t="s">
        <v>3</v>
      </c>
      <c r="F1495" s="183" t="s">
        <v>271</v>
      </c>
      <c r="H1495" s="184">
        <v>66.2</v>
      </c>
      <c r="I1495" s="185"/>
      <c r="L1495" s="181"/>
      <c r="M1495" s="186"/>
      <c r="T1495" s="187"/>
      <c r="AT1495" s="182" t="s">
        <v>171</v>
      </c>
      <c r="AU1495" s="182" t="s">
        <v>86</v>
      </c>
      <c r="AV1495" s="15" t="s">
        <v>164</v>
      </c>
      <c r="AW1495" s="15" t="s">
        <v>37</v>
      </c>
      <c r="AX1495" s="15" t="s">
        <v>76</v>
      </c>
      <c r="AY1495" s="182" t="s">
        <v>146</v>
      </c>
    </row>
    <row r="1496" spans="2:51" s="13" customFormat="1" ht="12">
      <c r="B1496" s="157"/>
      <c r="D1496" s="144" t="s">
        <v>171</v>
      </c>
      <c r="E1496" s="158" t="s">
        <v>3</v>
      </c>
      <c r="F1496" s="159" t="s">
        <v>358</v>
      </c>
      <c r="H1496" s="158" t="s">
        <v>3</v>
      </c>
      <c r="I1496" s="160"/>
      <c r="L1496" s="157"/>
      <c r="M1496" s="161"/>
      <c r="T1496" s="162"/>
      <c r="AT1496" s="158" t="s">
        <v>171</v>
      </c>
      <c r="AU1496" s="158" t="s">
        <v>86</v>
      </c>
      <c r="AV1496" s="13" t="s">
        <v>84</v>
      </c>
      <c r="AW1496" s="13" t="s">
        <v>37</v>
      </c>
      <c r="AX1496" s="13" t="s">
        <v>76</v>
      </c>
      <c r="AY1496" s="158" t="s">
        <v>146</v>
      </c>
    </row>
    <row r="1497" spans="2:51" s="12" customFormat="1" ht="12">
      <c r="B1497" s="150"/>
      <c r="D1497" s="144" t="s">
        <v>171</v>
      </c>
      <c r="E1497" s="151" t="s">
        <v>3</v>
      </c>
      <c r="F1497" s="152" t="s">
        <v>1678</v>
      </c>
      <c r="H1497" s="153">
        <v>45.1</v>
      </c>
      <c r="I1497" s="154"/>
      <c r="L1497" s="150"/>
      <c r="M1497" s="155"/>
      <c r="T1497" s="156"/>
      <c r="AT1497" s="151" t="s">
        <v>171</v>
      </c>
      <c r="AU1497" s="151" t="s">
        <v>86</v>
      </c>
      <c r="AV1497" s="12" t="s">
        <v>86</v>
      </c>
      <c r="AW1497" s="12" t="s">
        <v>37</v>
      </c>
      <c r="AX1497" s="12" t="s">
        <v>76</v>
      </c>
      <c r="AY1497" s="151" t="s">
        <v>146</v>
      </c>
    </row>
    <row r="1498" spans="2:51" s="15" customFormat="1" ht="12">
      <c r="B1498" s="181"/>
      <c r="D1498" s="144" t="s">
        <v>171</v>
      </c>
      <c r="E1498" s="182" t="s">
        <v>3</v>
      </c>
      <c r="F1498" s="183" t="s">
        <v>271</v>
      </c>
      <c r="H1498" s="184">
        <v>45.1</v>
      </c>
      <c r="I1498" s="185"/>
      <c r="L1498" s="181"/>
      <c r="M1498" s="186"/>
      <c r="T1498" s="187"/>
      <c r="AT1498" s="182" t="s">
        <v>171</v>
      </c>
      <c r="AU1498" s="182" t="s">
        <v>86</v>
      </c>
      <c r="AV1498" s="15" t="s">
        <v>164</v>
      </c>
      <c r="AW1498" s="15" t="s">
        <v>37</v>
      </c>
      <c r="AX1498" s="15" t="s">
        <v>76</v>
      </c>
      <c r="AY1498" s="182" t="s">
        <v>146</v>
      </c>
    </row>
    <row r="1499" spans="2:51" s="14" customFormat="1" ht="12">
      <c r="B1499" s="163"/>
      <c r="D1499" s="144" t="s">
        <v>171</v>
      </c>
      <c r="E1499" s="164" t="s">
        <v>3</v>
      </c>
      <c r="F1499" s="165" t="s">
        <v>180</v>
      </c>
      <c r="H1499" s="166">
        <v>111.3</v>
      </c>
      <c r="I1499" s="167"/>
      <c r="L1499" s="163"/>
      <c r="M1499" s="168"/>
      <c r="T1499" s="169"/>
      <c r="AT1499" s="164" t="s">
        <v>171</v>
      </c>
      <c r="AU1499" s="164" t="s">
        <v>86</v>
      </c>
      <c r="AV1499" s="14" t="s">
        <v>153</v>
      </c>
      <c r="AW1499" s="14" t="s">
        <v>37</v>
      </c>
      <c r="AX1499" s="14" t="s">
        <v>84</v>
      </c>
      <c r="AY1499" s="164" t="s">
        <v>146</v>
      </c>
    </row>
    <row r="1500" spans="2:65" s="1" customFormat="1" ht="37.95" customHeight="1">
      <c r="B1500" s="129"/>
      <c r="C1500" s="130" t="s">
        <v>1679</v>
      </c>
      <c r="D1500" s="130" t="s">
        <v>148</v>
      </c>
      <c r="E1500" s="132" t="s">
        <v>1680</v>
      </c>
      <c r="F1500" s="133" t="s">
        <v>1681</v>
      </c>
      <c r="G1500" s="134" t="s">
        <v>151</v>
      </c>
      <c r="H1500" s="135">
        <v>103.8</v>
      </c>
      <c r="I1500" s="136"/>
      <c r="J1500" s="137">
        <f>ROUND(I1500*H1500,2)</f>
        <v>0</v>
      </c>
      <c r="K1500" s="133" t="s">
        <v>1324</v>
      </c>
      <c r="L1500" s="34"/>
      <c r="M1500" s="138" t="s">
        <v>3</v>
      </c>
      <c r="N1500" s="139" t="s">
        <v>47</v>
      </c>
      <c r="P1500" s="140">
        <f>O1500*H1500</f>
        <v>0</v>
      </c>
      <c r="Q1500" s="140">
        <v>0.00689</v>
      </c>
      <c r="R1500" s="140">
        <f>Q1500*H1500</f>
        <v>0.715182</v>
      </c>
      <c r="S1500" s="140">
        <v>0</v>
      </c>
      <c r="T1500" s="141">
        <f>S1500*H1500</f>
        <v>0</v>
      </c>
      <c r="AR1500" s="142" t="s">
        <v>256</v>
      </c>
      <c r="AT1500" s="142" t="s">
        <v>148</v>
      </c>
      <c r="AU1500" s="142" t="s">
        <v>86</v>
      </c>
      <c r="AY1500" s="18" t="s">
        <v>146</v>
      </c>
      <c r="BE1500" s="143">
        <f>IF(N1500="základní",J1500,0)</f>
        <v>0</v>
      </c>
      <c r="BF1500" s="143">
        <f>IF(N1500="snížená",J1500,0)</f>
        <v>0</v>
      </c>
      <c r="BG1500" s="143">
        <f>IF(N1500="zákl. přenesená",J1500,0)</f>
        <v>0</v>
      </c>
      <c r="BH1500" s="143">
        <f>IF(N1500="sníž. přenesená",J1500,0)</f>
        <v>0</v>
      </c>
      <c r="BI1500" s="143">
        <f>IF(N1500="nulová",J1500,0)</f>
        <v>0</v>
      </c>
      <c r="BJ1500" s="18" t="s">
        <v>84</v>
      </c>
      <c r="BK1500" s="143">
        <f>ROUND(I1500*H1500,2)</f>
        <v>0</v>
      </c>
      <c r="BL1500" s="18" t="s">
        <v>256</v>
      </c>
      <c r="BM1500" s="142" t="s">
        <v>1682</v>
      </c>
    </row>
    <row r="1501" spans="2:47" s="1" customFormat="1" ht="38.4">
      <c r="B1501" s="34"/>
      <c r="D1501" s="144" t="s">
        <v>155</v>
      </c>
      <c r="F1501" s="145" t="s">
        <v>1683</v>
      </c>
      <c r="I1501" s="146"/>
      <c r="L1501" s="34"/>
      <c r="M1501" s="147"/>
      <c r="T1501" s="55"/>
      <c r="AT1501" s="18" t="s">
        <v>155</v>
      </c>
      <c r="AU1501" s="18" t="s">
        <v>86</v>
      </c>
    </row>
    <row r="1502" spans="2:47" s="1" customFormat="1" ht="12">
      <c r="B1502" s="34"/>
      <c r="D1502" s="148" t="s">
        <v>157</v>
      </c>
      <c r="F1502" s="149" t="s">
        <v>1684</v>
      </c>
      <c r="I1502" s="146"/>
      <c r="L1502" s="34"/>
      <c r="M1502" s="147"/>
      <c r="T1502" s="55"/>
      <c r="AT1502" s="18" t="s">
        <v>157</v>
      </c>
      <c r="AU1502" s="18" t="s">
        <v>86</v>
      </c>
    </row>
    <row r="1503" spans="2:51" s="13" customFormat="1" ht="12">
      <c r="B1503" s="157"/>
      <c r="D1503" s="144" t="s">
        <v>171</v>
      </c>
      <c r="E1503" s="158" t="s">
        <v>3</v>
      </c>
      <c r="F1503" s="159" t="s">
        <v>1641</v>
      </c>
      <c r="H1503" s="158" t="s">
        <v>3</v>
      </c>
      <c r="I1503" s="160"/>
      <c r="L1503" s="157"/>
      <c r="M1503" s="161"/>
      <c r="T1503" s="162"/>
      <c r="AT1503" s="158" t="s">
        <v>171</v>
      </c>
      <c r="AU1503" s="158" t="s">
        <v>86</v>
      </c>
      <c r="AV1503" s="13" t="s">
        <v>84</v>
      </c>
      <c r="AW1503" s="13" t="s">
        <v>37</v>
      </c>
      <c r="AX1503" s="13" t="s">
        <v>76</v>
      </c>
      <c r="AY1503" s="158" t="s">
        <v>146</v>
      </c>
    </row>
    <row r="1504" spans="2:51" s="12" customFormat="1" ht="12">
      <c r="B1504" s="150"/>
      <c r="D1504" s="144" t="s">
        <v>171</v>
      </c>
      <c r="E1504" s="151" t="s">
        <v>3</v>
      </c>
      <c r="F1504" s="152" t="s">
        <v>1642</v>
      </c>
      <c r="H1504" s="153">
        <v>27.4</v>
      </c>
      <c r="I1504" s="154"/>
      <c r="L1504" s="150"/>
      <c r="M1504" s="155"/>
      <c r="T1504" s="156"/>
      <c r="AT1504" s="151" t="s">
        <v>171</v>
      </c>
      <c r="AU1504" s="151" t="s">
        <v>86</v>
      </c>
      <c r="AV1504" s="12" t="s">
        <v>86</v>
      </c>
      <c r="AW1504" s="12" t="s">
        <v>37</v>
      </c>
      <c r="AX1504" s="12" t="s">
        <v>76</v>
      </c>
      <c r="AY1504" s="151" t="s">
        <v>146</v>
      </c>
    </row>
    <row r="1505" spans="2:51" s="15" customFormat="1" ht="12">
      <c r="B1505" s="181"/>
      <c r="D1505" s="144" t="s">
        <v>171</v>
      </c>
      <c r="E1505" s="182" t="s">
        <v>3</v>
      </c>
      <c r="F1505" s="183" t="s">
        <v>271</v>
      </c>
      <c r="H1505" s="184">
        <v>27.4</v>
      </c>
      <c r="I1505" s="185"/>
      <c r="L1505" s="181"/>
      <c r="M1505" s="186"/>
      <c r="T1505" s="187"/>
      <c r="AT1505" s="182" t="s">
        <v>171</v>
      </c>
      <c r="AU1505" s="182" t="s">
        <v>86</v>
      </c>
      <c r="AV1505" s="15" t="s">
        <v>164</v>
      </c>
      <c r="AW1505" s="15" t="s">
        <v>37</v>
      </c>
      <c r="AX1505" s="15" t="s">
        <v>76</v>
      </c>
      <c r="AY1505" s="182" t="s">
        <v>146</v>
      </c>
    </row>
    <row r="1506" spans="2:51" s="13" customFormat="1" ht="12">
      <c r="B1506" s="157"/>
      <c r="D1506" s="144" t="s">
        <v>171</v>
      </c>
      <c r="E1506" s="158" t="s">
        <v>3</v>
      </c>
      <c r="F1506" s="159" t="s">
        <v>358</v>
      </c>
      <c r="H1506" s="158" t="s">
        <v>3</v>
      </c>
      <c r="I1506" s="160"/>
      <c r="L1506" s="157"/>
      <c r="M1506" s="161"/>
      <c r="T1506" s="162"/>
      <c r="AT1506" s="158" t="s">
        <v>171</v>
      </c>
      <c r="AU1506" s="158" t="s">
        <v>86</v>
      </c>
      <c r="AV1506" s="13" t="s">
        <v>84</v>
      </c>
      <c r="AW1506" s="13" t="s">
        <v>37</v>
      </c>
      <c r="AX1506" s="13" t="s">
        <v>76</v>
      </c>
      <c r="AY1506" s="158" t="s">
        <v>146</v>
      </c>
    </row>
    <row r="1507" spans="2:51" s="12" customFormat="1" ht="12">
      <c r="B1507" s="150"/>
      <c r="D1507" s="144" t="s">
        <v>171</v>
      </c>
      <c r="E1507" s="151" t="s">
        <v>3</v>
      </c>
      <c r="F1507" s="152" t="s">
        <v>1643</v>
      </c>
      <c r="H1507" s="153">
        <v>26.4</v>
      </c>
      <c r="I1507" s="154"/>
      <c r="L1507" s="150"/>
      <c r="M1507" s="155"/>
      <c r="T1507" s="156"/>
      <c r="AT1507" s="151" t="s">
        <v>171</v>
      </c>
      <c r="AU1507" s="151" t="s">
        <v>86</v>
      </c>
      <c r="AV1507" s="12" t="s">
        <v>86</v>
      </c>
      <c r="AW1507" s="12" t="s">
        <v>37</v>
      </c>
      <c r="AX1507" s="12" t="s">
        <v>76</v>
      </c>
      <c r="AY1507" s="151" t="s">
        <v>146</v>
      </c>
    </row>
    <row r="1508" spans="2:51" s="15" customFormat="1" ht="12">
      <c r="B1508" s="181"/>
      <c r="D1508" s="144" t="s">
        <v>171</v>
      </c>
      <c r="E1508" s="182" t="s">
        <v>3</v>
      </c>
      <c r="F1508" s="183" t="s">
        <v>271</v>
      </c>
      <c r="H1508" s="184">
        <v>26.4</v>
      </c>
      <c r="I1508" s="185"/>
      <c r="L1508" s="181"/>
      <c r="M1508" s="186"/>
      <c r="T1508" s="187"/>
      <c r="AT1508" s="182" t="s">
        <v>171</v>
      </c>
      <c r="AU1508" s="182" t="s">
        <v>86</v>
      </c>
      <c r="AV1508" s="15" t="s">
        <v>164</v>
      </c>
      <c r="AW1508" s="15" t="s">
        <v>37</v>
      </c>
      <c r="AX1508" s="15" t="s">
        <v>76</v>
      </c>
      <c r="AY1508" s="182" t="s">
        <v>146</v>
      </c>
    </row>
    <row r="1509" spans="2:51" s="13" customFormat="1" ht="12">
      <c r="B1509" s="157"/>
      <c r="D1509" s="144" t="s">
        <v>171</v>
      </c>
      <c r="E1509" s="158" t="s">
        <v>3</v>
      </c>
      <c r="F1509" s="159" t="s">
        <v>356</v>
      </c>
      <c r="H1509" s="158" t="s">
        <v>3</v>
      </c>
      <c r="I1509" s="160"/>
      <c r="L1509" s="157"/>
      <c r="M1509" s="161"/>
      <c r="T1509" s="162"/>
      <c r="AT1509" s="158" t="s">
        <v>171</v>
      </c>
      <c r="AU1509" s="158" t="s">
        <v>86</v>
      </c>
      <c r="AV1509" s="13" t="s">
        <v>84</v>
      </c>
      <c r="AW1509" s="13" t="s">
        <v>37</v>
      </c>
      <c r="AX1509" s="13" t="s">
        <v>76</v>
      </c>
      <c r="AY1509" s="158" t="s">
        <v>146</v>
      </c>
    </row>
    <row r="1510" spans="2:51" s="12" customFormat="1" ht="12">
      <c r="B1510" s="150"/>
      <c r="D1510" s="144" t="s">
        <v>171</v>
      </c>
      <c r="E1510" s="151" t="s">
        <v>3</v>
      </c>
      <c r="F1510" s="152" t="s">
        <v>1644</v>
      </c>
      <c r="H1510" s="153">
        <v>50</v>
      </c>
      <c r="I1510" s="154"/>
      <c r="L1510" s="150"/>
      <c r="M1510" s="155"/>
      <c r="T1510" s="156"/>
      <c r="AT1510" s="151" t="s">
        <v>171</v>
      </c>
      <c r="AU1510" s="151" t="s">
        <v>86</v>
      </c>
      <c r="AV1510" s="12" t="s">
        <v>86</v>
      </c>
      <c r="AW1510" s="12" t="s">
        <v>37</v>
      </c>
      <c r="AX1510" s="12" t="s">
        <v>76</v>
      </c>
      <c r="AY1510" s="151" t="s">
        <v>146</v>
      </c>
    </row>
    <row r="1511" spans="2:51" s="15" customFormat="1" ht="12">
      <c r="B1511" s="181"/>
      <c r="D1511" s="144" t="s">
        <v>171</v>
      </c>
      <c r="E1511" s="182" t="s">
        <v>3</v>
      </c>
      <c r="F1511" s="183" t="s">
        <v>271</v>
      </c>
      <c r="H1511" s="184">
        <v>50</v>
      </c>
      <c r="I1511" s="185"/>
      <c r="L1511" s="181"/>
      <c r="M1511" s="186"/>
      <c r="T1511" s="187"/>
      <c r="AT1511" s="182" t="s">
        <v>171</v>
      </c>
      <c r="AU1511" s="182" t="s">
        <v>86</v>
      </c>
      <c r="AV1511" s="15" t="s">
        <v>164</v>
      </c>
      <c r="AW1511" s="15" t="s">
        <v>37</v>
      </c>
      <c r="AX1511" s="15" t="s">
        <v>76</v>
      </c>
      <c r="AY1511" s="182" t="s">
        <v>146</v>
      </c>
    </row>
    <row r="1512" spans="2:51" s="14" customFormat="1" ht="12">
      <c r="B1512" s="163"/>
      <c r="D1512" s="144" t="s">
        <v>171</v>
      </c>
      <c r="E1512" s="164" t="s">
        <v>3</v>
      </c>
      <c r="F1512" s="165" t="s">
        <v>180</v>
      </c>
      <c r="H1512" s="166">
        <v>103.8</v>
      </c>
      <c r="I1512" s="167"/>
      <c r="L1512" s="163"/>
      <c r="M1512" s="168"/>
      <c r="T1512" s="169"/>
      <c r="AT1512" s="164" t="s">
        <v>171</v>
      </c>
      <c r="AU1512" s="164" t="s">
        <v>86</v>
      </c>
      <c r="AV1512" s="14" t="s">
        <v>153</v>
      </c>
      <c r="AW1512" s="14" t="s">
        <v>37</v>
      </c>
      <c r="AX1512" s="14" t="s">
        <v>84</v>
      </c>
      <c r="AY1512" s="164" t="s">
        <v>146</v>
      </c>
    </row>
    <row r="1513" spans="2:65" s="1" customFormat="1" ht="37.95" customHeight="1">
      <c r="B1513" s="129"/>
      <c r="C1513" s="170" t="s">
        <v>1685</v>
      </c>
      <c r="D1513" s="170" t="s">
        <v>257</v>
      </c>
      <c r="E1513" s="172" t="s">
        <v>1686</v>
      </c>
      <c r="F1513" s="173" t="s">
        <v>1687</v>
      </c>
      <c r="G1513" s="174" t="s">
        <v>151</v>
      </c>
      <c r="H1513" s="175">
        <v>119.37</v>
      </c>
      <c r="I1513" s="176"/>
      <c r="J1513" s="177">
        <f>ROUND(I1513*H1513,2)</f>
        <v>0</v>
      </c>
      <c r="K1513" s="173" t="s">
        <v>1324</v>
      </c>
      <c r="L1513" s="178"/>
      <c r="M1513" s="179" t="s">
        <v>3</v>
      </c>
      <c r="N1513" s="180" t="s">
        <v>47</v>
      </c>
      <c r="P1513" s="140">
        <f>O1513*H1513</f>
        <v>0</v>
      </c>
      <c r="Q1513" s="140">
        <v>0.0192</v>
      </c>
      <c r="R1513" s="140">
        <f>Q1513*H1513</f>
        <v>2.2919039999999997</v>
      </c>
      <c r="S1513" s="140">
        <v>0</v>
      </c>
      <c r="T1513" s="141">
        <f>S1513*H1513</f>
        <v>0</v>
      </c>
      <c r="AR1513" s="142" t="s">
        <v>379</v>
      </c>
      <c r="AT1513" s="142" t="s">
        <v>257</v>
      </c>
      <c r="AU1513" s="142" t="s">
        <v>86</v>
      </c>
      <c r="AY1513" s="18" t="s">
        <v>146</v>
      </c>
      <c r="BE1513" s="143">
        <f>IF(N1513="základní",J1513,0)</f>
        <v>0</v>
      </c>
      <c r="BF1513" s="143">
        <f>IF(N1513="snížená",J1513,0)</f>
        <v>0</v>
      </c>
      <c r="BG1513" s="143">
        <f>IF(N1513="zákl. přenesená",J1513,0)</f>
        <v>0</v>
      </c>
      <c r="BH1513" s="143">
        <f>IF(N1513="sníž. přenesená",J1513,0)</f>
        <v>0</v>
      </c>
      <c r="BI1513" s="143">
        <f>IF(N1513="nulová",J1513,0)</f>
        <v>0</v>
      </c>
      <c r="BJ1513" s="18" t="s">
        <v>84</v>
      </c>
      <c r="BK1513" s="143">
        <f>ROUND(I1513*H1513,2)</f>
        <v>0</v>
      </c>
      <c r="BL1513" s="18" t="s">
        <v>256</v>
      </c>
      <c r="BM1513" s="142" t="s">
        <v>1688</v>
      </c>
    </row>
    <row r="1514" spans="2:47" s="1" customFormat="1" ht="19.2">
      <c r="B1514" s="34"/>
      <c r="D1514" s="144" t="s">
        <v>155</v>
      </c>
      <c r="F1514" s="145" t="s">
        <v>1687</v>
      </c>
      <c r="I1514" s="146"/>
      <c r="L1514" s="34"/>
      <c r="M1514" s="147"/>
      <c r="T1514" s="55"/>
      <c r="AT1514" s="18" t="s">
        <v>155</v>
      </c>
      <c r="AU1514" s="18" t="s">
        <v>86</v>
      </c>
    </row>
    <row r="1515" spans="2:51" s="12" customFormat="1" ht="12">
      <c r="B1515" s="150"/>
      <c r="D1515" s="144" t="s">
        <v>171</v>
      </c>
      <c r="F1515" s="152" t="s">
        <v>1689</v>
      </c>
      <c r="H1515" s="153">
        <v>119.37</v>
      </c>
      <c r="I1515" s="154"/>
      <c r="L1515" s="150"/>
      <c r="M1515" s="155"/>
      <c r="T1515" s="156"/>
      <c r="AT1515" s="151" t="s">
        <v>171</v>
      </c>
      <c r="AU1515" s="151" t="s">
        <v>86</v>
      </c>
      <c r="AV1515" s="12" t="s">
        <v>86</v>
      </c>
      <c r="AW1515" s="12" t="s">
        <v>4</v>
      </c>
      <c r="AX1515" s="12" t="s">
        <v>84</v>
      </c>
      <c r="AY1515" s="151" t="s">
        <v>146</v>
      </c>
    </row>
    <row r="1516" spans="2:65" s="1" customFormat="1" ht="33" customHeight="1">
      <c r="B1516" s="129"/>
      <c r="C1516" s="130" t="s">
        <v>1690</v>
      </c>
      <c r="D1516" s="130" t="s">
        <v>148</v>
      </c>
      <c r="E1516" s="132" t="s">
        <v>1691</v>
      </c>
      <c r="F1516" s="133" t="s">
        <v>1692</v>
      </c>
      <c r="G1516" s="134" t="s">
        <v>151</v>
      </c>
      <c r="H1516" s="135">
        <v>41.7</v>
      </c>
      <c r="I1516" s="136"/>
      <c r="J1516" s="137">
        <f>ROUND(I1516*H1516,2)</f>
        <v>0</v>
      </c>
      <c r="K1516" s="133" t="s">
        <v>152</v>
      </c>
      <c r="L1516" s="34"/>
      <c r="M1516" s="138" t="s">
        <v>3</v>
      </c>
      <c r="N1516" s="139" t="s">
        <v>47</v>
      </c>
      <c r="P1516" s="140">
        <f>O1516*H1516</f>
        <v>0</v>
      </c>
      <c r="Q1516" s="140">
        <v>0</v>
      </c>
      <c r="R1516" s="140">
        <f>Q1516*H1516</f>
        <v>0</v>
      </c>
      <c r="S1516" s="140">
        <v>0</v>
      </c>
      <c r="T1516" s="141">
        <f>S1516*H1516</f>
        <v>0</v>
      </c>
      <c r="AR1516" s="142" t="s">
        <v>256</v>
      </c>
      <c r="AT1516" s="142" t="s">
        <v>148</v>
      </c>
      <c r="AU1516" s="142" t="s">
        <v>86</v>
      </c>
      <c r="AY1516" s="18" t="s">
        <v>146</v>
      </c>
      <c r="BE1516" s="143">
        <f>IF(N1516="základní",J1516,0)</f>
        <v>0</v>
      </c>
      <c r="BF1516" s="143">
        <f>IF(N1516="snížená",J1516,0)</f>
        <v>0</v>
      </c>
      <c r="BG1516" s="143">
        <f>IF(N1516="zákl. přenesená",J1516,0)</f>
        <v>0</v>
      </c>
      <c r="BH1516" s="143">
        <f>IF(N1516="sníž. přenesená",J1516,0)</f>
        <v>0</v>
      </c>
      <c r="BI1516" s="143">
        <f>IF(N1516="nulová",J1516,0)</f>
        <v>0</v>
      </c>
      <c r="BJ1516" s="18" t="s">
        <v>84</v>
      </c>
      <c r="BK1516" s="143">
        <f>ROUND(I1516*H1516,2)</f>
        <v>0</v>
      </c>
      <c r="BL1516" s="18" t="s">
        <v>256</v>
      </c>
      <c r="BM1516" s="142" t="s">
        <v>1693</v>
      </c>
    </row>
    <row r="1517" spans="2:47" s="1" customFormat="1" ht="28.8">
      <c r="B1517" s="34"/>
      <c r="D1517" s="144" t="s">
        <v>155</v>
      </c>
      <c r="F1517" s="145" t="s">
        <v>1694</v>
      </c>
      <c r="I1517" s="146"/>
      <c r="L1517" s="34"/>
      <c r="M1517" s="147"/>
      <c r="T1517" s="55"/>
      <c r="AT1517" s="18" t="s">
        <v>155</v>
      </c>
      <c r="AU1517" s="18" t="s">
        <v>86</v>
      </c>
    </row>
    <row r="1518" spans="2:47" s="1" customFormat="1" ht="12">
      <c r="B1518" s="34"/>
      <c r="D1518" s="148" t="s">
        <v>157</v>
      </c>
      <c r="F1518" s="149" t="s">
        <v>1695</v>
      </c>
      <c r="I1518" s="146"/>
      <c r="L1518" s="34"/>
      <c r="M1518" s="147"/>
      <c r="T1518" s="55"/>
      <c r="AT1518" s="18" t="s">
        <v>157</v>
      </c>
      <c r="AU1518" s="18" t="s">
        <v>86</v>
      </c>
    </row>
    <row r="1519" spans="2:51" s="13" customFormat="1" ht="12">
      <c r="B1519" s="157"/>
      <c r="D1519" s="144" t="s">
        <v>171</v>
      </c>
      <c r="E1519" s="158" t="s">
        <v>3</v>
      </c>
      <c r="F1519" s="159" t="s">
        <v>1641</v>
      </c>
      <c r="H1519" s="158" t="s">
        <v>3</v>
      </c>
      <c r="I1519" s="160"/>
      <c r="L1519" s="157"/>
      <c r="M1519" s="161"/>
      <c r="T1519" s="162"/>
      <c r="AT1519" s="158" t="s">
        <v>171</v>
      </c>
      <c r="AU1519" s="158" t="s">
        <v>86</v>
      </c>
      <c r="AV1519" s="13" t="s">
        <v>84</v>
      </c>
      <c r="AW1519" s="13" t="s">
        <v>37</v>
      </c>
      <c r="AX1519" s="13" t="s">
        <v>76</v>
      </c>
      <c r="AY1519" s="158" t="s">
        <v>146</v>
      </c>
    </row>
    <row r="1520" spans="2:51" s="12" customFormat="1" ht="12">
      <c r="B1520" s="150"/>
      <c r="D1520" s="144" t="s">
        <v>171</v>
      </c>
      <c r="E1520" s="151" t="s">
        <v>3</v>
      </c>
      <c r="F1520" s="152" t="s">
        <v>1696</v>
      </c>
      <c r="H1520" s="153">
        <v>15.3</v>
      </c>
      <c r="I1520" s="154"/>
      <c r="L1520" s="150"/>
      <c r="M1520" s="155"/>
      <c r="T1520" s="156"/>
      <c r="AT1520" s="151" t="s">
        <v>171</v>
      </c>
      <c r="AU1520" s="151" t="s">
        <v>86</v>
      </c>
      <c r="AV1520" s="12" t="s">
        <v>86</v>
      </c>
      <c r="AW1520" s="12" t="s">
        <v>37</v>
      </c>
      <c r="AX1520" s="12" t="s">
        <v>76</v>
      </c>
      <c r="AY1520" s="151" t="s">
        <v>146</v>
      </c>
    </row>
    <row r="1521" spans="2:51" s="15" customFormat="1" ht="12">
      <c r="B1521" s="181"/>
      <c r="D1521" s="144" t="s">
        <v>171</v>
      </c>
      <c r="E1521" s="182" t="s">
        <v>3</v>
      </c>
      <c r="F1521" s="183" t="s">
        <v>271</v>
      </c>
      <c r="H1521" s="184">
        <v>15.3</v>
      </c>
      <c r="I1521" s="185"/>
      <c r="L1521" s="181"/>
      <c r="M1521" s="186"/>
      <c r="T1521" s="187"/>
      <c r="AT1521" s="182" t="s">
        <v>171</v>
      </c>
      <c r="AU1521" s="182" t="s">
        <v>86</v>
      </c>
      <c r="AV1521" s="15" t="s">
        <v>164</v>
      </c>
      <c r="AW1521" s="15" t="s">
        <v>37</v>
      </c>
      <c r="AX1521" s="15" t="s">
        <v>76</v>
      </c>
      <c r="AY1521" s="182" t="s">
        <v>146</v>
      </c>
    </row>
    <row r="1522" spans="2:51" s="13" customFormat="1" ht="12">
      <c r="B1522" s="157"/>
      <c r="D1522" s="144" t="s">
        <v>171</v>
      </c>
      <c r="E1522" s="158" t="s">
        <v>3</v>
      </c>
      <c r="F1522" s="159" t="s">
        <v>358</v>
      </c>
      <c r="H1522" s="158" t="s">
        <v>3</v>
      </c>
      <c r="I1522" s="160"/>
      <c r="L1522" s="157"/>
      <c r="M1522" s="161"/>
      <c r="T1522" s="162"/>
      <c r="AT1522" s="158" t="s">
        <v>171</v>
      </c>
      <c r="AU1522" s="158" t="s">
        <v>86</v>
      </c>
      <c r="AV1522" s="13" t="s">
        <v>84</v>
      </c>
      <c r="AW1522" s="13" t="s">
        <v>37</v>
      </c>
      <c r="AX1522" s="13" t="s">
        <v>76</v>
      </c>
      <c r="AY1522" s="158" t="s">
        <v>146</v>
      </c>
    </row>
    <row r="1523" spans="2:51" s="12" customFormat="1" ht="12">
      <c r="B1523" s="150"/>
      <c r="D1523" s="144" t="s">
        <v>171</v>
      </c>
      <c r="E1523" s="151" t="s">
        <v>3</v>
      </c>
      <c r="F1523" s="152" t="s">
        <v>1643</v>
      </c>
      <c r="H1523" s="153">
        <v>26.4</v>
      </c>
      <c r="I1523" s="154"/>
      <c r="L1523" s="150"/>
      <c r="M1523" s="155"/>
      <c r="T1523" s="156"/>
      <c r="AT1523" s="151" t="s">
        <v>171</v>
      </c>
      <c r="AU1523" s="151" t="s">
        <v>86</v>
      </c>
      <c r="AV1523" s="12" t="s">
        <v>86</v>
      </c>
      <c r="AW1523" s="12" t="s">
        <v>37</v>
      </c>
      <c r="AX1523" s="12" t="s">
        <v>76</v>
      </c>
      <c r="AY1523" s="151" t="s">
        <v>146</v>
      </c>
    </row>
    <row r="1524" spans="2:51" s="15" customFormat="1" ht="12">
      <c r="B1524" s="181"/>
      <c r="D1524" s="144" t="s">
        <v>171</v>
      </c>
      <c r="E1524" s="182" t="s">
        <v>3</v>
      </c>
      <c r="F1524" s="183" t="s">
        <v>271</v>
      </c>
      <c r="H1524" s="184">
        <v>26.4</v>
      </c>
      <c r="I1524" s="185"/>
      <c r="L1524" s="181"/>
      <c r="M1524" s="186"/>
      <c r="T1524" s="187"/>
      <c r="AT1524" s="182" t="s">
        <v>171</v>
      </c>
      <c r="AU1524" s="182" t="s">
        <v>86</v>
      </c>
      <c r="AV1524" s="15" t="s">
        <v>164</v>
      </c>
      <c r="AW1524" s="15" t="s">
        <v>37</v>
      </c>
      <c r="AX1524" s="15" t="s">
        <v>76</v>
      </c>
      <c r="AY1524" s="182" t="s">
        <v>146</v>
      </c>
    </row>
    <row r="1525" spans="2:51" s="14" customFormat="1" ht="12">
      <c r="B1525" s="163"/>
      <c r="D1525" s="144" t="s">
        <v>171</v>
      </c>
      <c r="E1525" s="164" t="s">
        <v>3</v>
      </c>
      <c r="F1525" s="165" t="s">
        <v>180</v>
      </c>
      <c r="H1525" s="166">
        <v>41.7</v>
      </c>
      <c r="I1525" s="167"/>
      <c r="L1525" s="163"/>
      <c r="M1525" s="168"/>
      <c r="T1525" s="169"/>
      <c r="AT1525" s="164" t="s">
        <v>171</v>
      </c>
      <c r="AU1525" s="164" t="s">
        <v>86</v>
      </c>
      <c r="AV1525" s="14" t="s">
        <v>153</v>
      </c>
      <c r="AW1525" s="14" t="s">
        <v>37</v>
      </c>
      <c r="AX1525" s="14" t="s">
        <v>84</v>
      </c>
      <c r="AY1525" s="164" t="s">
        <v>146</v>
      </c>
    </row>
    <row r="1526" spans="2:65" s="1" customFormat="1" ht="24.15" customHeight="1">
      <c r="B1526" s="129"/>
      <c r="C1526" s="130" t="s">
        <v>1697</v>
      </c>
      <c r="D1526" s="130" t="s">
        <v>148</v>
      </c>
      <c r="E1526" s="132" t="s">
        <v>1698</v>
      </c>
      <c r="F1526" s="133" t="s">
        <v>1699</v>
      </c>
      <c r="G1526" s="134" t="s">
        <v>151</v>
      </c>
      <c r="H1526" s="135">
        <v>47.2</v>
      </c>
      <c r="I1526" s="136"/>
      <c r="J1526" s="137">
        <f>ROUND(I1526*H1526,2)</f>
        <v>0</v>
      </c>
      <c r="K1526" s="133" t="s">
        <v>152</v>
      </c>
      <c r="L1526" s="34"/>
      <c r="M1526" s="138" t="s">
        <v>3</v>
      </c>
      <c r="N1526" s="139" t="s">
        <v>47</v>
      </c>
      <c r="P1526" s="140">
        <f>O1526*H1526</f>
        <v>0</v>
      </c>
      <c r="Q1526" s="140">
        <v>0.0015</v>
      </c>
      <c r="R1526" s="140">
        <f>Q1526*H1526</f>
        <v>0.0708</v>
      </c>
      <c r="S1526" s="140">
        <v>0</v>
      </c>
      <c r="T1526" s="141">
        <f>S1526*H1526</f>
        <v>0</v>
      </c>
      <c r="AR1526" s="142" t="s">
        <v>256</v>
      </c>
      <c r="AT1526" s="142" t="s">
        <v>148</v>
      </c>
      <c r="AU1526" s="142" t="s">
        <v>86</v>
      </c>
      <c r="AY1526" s="18" t="s">
        <v>146</v>
      </c>
      <c r="BE1526" s="143">
        <f>IF(N1526="základní",J1526,0)</f>
        <v>0</v>
      </c>
      <c r="BF1526" s="143">
        <f>IF(N1526="snížená",J1526,0)</f>
        <v>0</v>
      </c>
      <c r="BG1526" s="143">
        <f>IF(N1526="zákl. přenesená",J1526,0)</f>
        <v>0</v>
      </c>
      <c r="BH1526" s="143">
        <f>IF(N1526="sníž. přenesená",J1526,0)</f>
        <v>0</v>
      </c>
      <c r="BI1526" s="143">
        <f>IF(N1526="nulová",J1526,0)</f>
        <v>0</v>
      </c>
      <c r="BJ1526" s="18" t="s">
        <v>84</v>
      </c>
      <c r="BK1526" s="143">
        <f>ROUND(I1526*H1526,2)</f>
        <v>0</v>
      </c>
      <c r="BL1526" s="18" t="s">
        <v>256</v>
      </c>
      <c r="BM1526" s="142" t="s">
        <v>1700</v>
      </c>
    </row>
    <row r="1527" spans="2:47" s="1" customFormat="1" ht="19.2">
      <c r="B1527" s="34"/>
      <c r="D1527" s="144" t="s">
        <v>155</v>
      </c>
      <c r="F1527" s="145" t="s">
        <v>1701</v>
      </c>
      <c r="I1527" s="146"/>
      <c r="L1527" s="34"/>
      <c r="M1527" s="147"/>
      <c r="T1527" s="55"/>
      <c r="AT1527" s="18" t="s">
        <v>155</v>
      </c>
      <c r="AU1527" s="18" t="s">
        <v>86</v>
      </c>
    </row>
    <row r="1528" spans="2:47" s="1" customFormat="1" ht="12">
      <c r="B1528" s="34"/>
      <c r="D1528" s="148" t="s">
        <v>157</v>
      </c>
      <c r="F1528" s="149" t="s">
        <v>1702</v>
      </c>
      <c r="I1528" s="146"/>
      <c r="L1528" s="34"/>
      <c r="M1528" s="147"/>
      <c r="T1528" s="55"/>
      <c r="AT1528" s="18" t="s">
        <v>157</v>
      </c>
      <c r="AU1528" s="18" t="s">
        <v>86</v>
      </c>
    </row>
    <row r="1529" spans="2:51" s="13" customFormat="1" ht="12">
      <c r="B1529" s="157"/>
      <c r="D1529" s="144" t="s">
        <v>171</v>
      </c>
      <c r="E1529" s="158" t="s">
        <v>3</v>
      </c>
      <c r="F1529" s="159" t="s">
        <v>1641</v>
      </c>
      <c r="H1529" s="158" t="s">
        <v>3</v>
      </c>
      <c r="I1529" s="160"/>
      <c r="L1529" s="157"/>
      <c r="M1529" s="161"/>
      <c r="T1529" s="162"/>
      <c r="AT1529" s="158" t="s">
        <v>171</v>
      </c>
      <c r="AU1529" s="158" t="s">
        <v>86</v>
      </c>
      <c r="AV1529" s="13" t="s">
        <v>84</v>
      </c>
      <c r="AW1529" s="13" t="s">
        <v>37</v>
      </c>
      <c r="AX1529" s="13" t="s">
        <v>76</v>
      </c>
      <c r="AY1529" s="158" t="s">
        <v>146</v>
      </c>
    </row>
    <row r="1530" spans="2:51" s="12" customFormat="1" ht="12">
      <c r="B1530" s="150"/>
      <c r="D1530" s="144" t="s">
        <v>171</v>
      </c>
      <c r="E1530" s="151" t="s">
        <v>3</v>
      </c>
      <c r="F1530" s="152" t="s">
        <v>1642</v>
      </c>
      <c r="H1530" s="153">
        <v>27.4</v>
      </c>
      <c r="I1530" s="154"/>
      <c r="L1530" s="150"/>
      <c r="M1530" s="155"/>
      <c r="T1530" s="156"/>
      <c r="AT1530" s="151" t="s">
        <v>171</v>
      </c>
      <c r="AU1530" s="151" t="s">
        <v>86</v>
      </c>
      <c r="AV1530" s="12" t="s">
        <v>86</v>
      </c>
      <c r="AW1530" s="12" t="s">
        <v>37</v>
      </c>
      <c r="AX1530" s="12" t="s">
        <v>76</v>
      </c>
      <c r="AY1530" s="151" t="s">
        <v>146</v>
      </c>
    </row>
    <row r="1531" spans="2:51" s="15" customFormat="1" ht="12">
      <c r="B1531" s="181"/>
      <c r="D1531" s="144" t="s">
        <v>171</v>
      </c>
      <c r="E1531" s="182" t="s">
        <v>3</v>
      </c>
      <c r="F1531" s="183" t="s">
        <v>271</v>
      </c>
      <c r="H1531" s="184">
        <v>27.4</v>
      </c>
      <c r="I1531" s="185"/>
      <c r="L1531" s="181"/>
      <c r="M1531" s="186"/>
      <c r="T1531" s="187"/>
      <c r="AT1531" s="182" t="s">
        <v>171</v>
      </c>
      <c r="AU1531" s="182" t="s">
        <v>86</v>
      </c>
      <c r="AV1531" s="15" t="s">
        <v>164</v>
      </c>
      <c r="AW1531" s="15" t="s">
        <v>37</v>
      </c>
      <c r="AX1531" s="15" t="s">
        <v>76</v>
      </c>
      <c r="AY1531" s="182" t="s">
        <v>146</v>
      </c>
    </row>
    <row r="1532" spans="2:51" s="13" customFormat="1" ht="12">
      <c r="B1532" s="157"/>
      <c r="D1532" s="144" t="s">
        <v>171</v>
      </c>
      <c r="E1532" s="158" t="s">
        <v>3</v>
      </c>
      <c r="F1532" s="159" t="s">
        <v>358</v>
      </c>
      <c r="H1532" s="158" t="s">
        <v>3</v>
      </c>
      <c r="I1532" s="160"/>
      <c r="L1532" s="157"/>
      <c r="M1532" s="161"/>
      <c r="T1532" s="162"/>
      <c r="AT1532" s="158" t="s">
        <v>171</v>
      </c>
      <c r="AU1532" s="158" t="s">
        <v>86</v>
      </c>
      <c r="AV1532" s="13" t="s">
        <v>84</v>
      </c>
      <c r="AW1532" s="13" t="s">
        <v>37</v>
      </c>
      <c r="AX1532" s="13" t="s">
        <v>76</v>
      </c>
      <c r="AY1532" s="158" t="s">
        <v>146</v>
      </c>
    </row>
    <row r="1533" spans="2:51" s="12" customFormat="1" ht="12">
      <c r="B1533" s="150"/>
      <c r="D1533" s="144" t="s">
        <v>171</v>
      </c>
      <c r="E1533" s="151" t="s">
        <v>3</v>
      </c>
      <c r="F1533" s="152" t="s">
        <v>1703</v>
      </c>
      <c r="H1533" s="153">
        <v>19.8</v>
      </c>
      <c r="I1533" s="154"/>
      <c r="L1533" s="150"/>
      <c r="M1533" s="155"/>
      <c r="T1533" s="156"/>
      <c r="AT1533" s="151" t="s">
        <v>171</v>
      </c>
      <c r="AU1533" s="151" t="s">
        <v>86</v>
      </c>
      <c r="AV1533" s="12" t="s">
        <v>86</v>
      </c>
      <c r="AW1533" s="12" t="s">
        <v>37</v>
      </c>
      <c r="AX1533" s="12" t="s">
        <v>76</v>
      </c>
      <c r="AY1533" s="151" t="s">
        <v>146</v>
      </c>
    </row>
    <row r="1534" spans="2:51" s="15" customFormat="1" ht="12">
      <c r="B1534" s="181"/>
      <c r="D1534" s="144" t="s">
        <v>171</v>
      </c>
      <c r="E1534" s="182" t="s">
        <v>3</v>
      </c>
      <c r="F1534" s="183" t="s">
        <v>271</v>
      </c>
      <c r="H1534" s="184">
        <v>19.8</v>
      </c>
      <c r="I1534" s="185"/>
      <c r="L1534" s="181"/>
      <c r="M1534" s="186"/>
      <c r="T1534" s="187"/>
      <c r="AT1534" s="182" t="s">
        <v>171</v>
      </c>
      <c r="AU1534" s="182" t="s">
        <v>86</v>
      </c>
      <c r="AV1534" s="15" t="s">
        <v>164</v>
      </c>
      <c r="AW1534" s="15" t="s">
        <v>37</v>
      </c>
      <c r="AX1534" s="15" t="s">
        <v>76</v>
      </c>
      <c r="AY1534" s="182" t="s">
        <v>146</v>
      </c>
    </row>
    <row r="1535" spans="2:51" s="14" customFormat="1" ht="12">
      <c r="B1535" s="163"/>
      <c r="D1535" s="144" t="s">
        <v>171</v>
      </c>
      <c r="E1535" s="164" t="s">
        <v>3</v>
      </c>
      <c r="F1535" s="165" t="s">
        <v>180</v>
      </c>
      <c r="H1535" s="166">
        <v>47.2</v>
      </c>
      <c r="I1535" s="167"/>
      <c r="L1535" s="163"/>
      <c r="M1535" s="168"/>
      <c r="T1535" s="169"/>
      <c r="AT1535" s="164" t="s">
        <v>171</v>
      </c>
      <c r="AU1535" s="164" t="s">
        <v>86</v>
      </c>
      <c r="AV1535" s="14" t="s">
        <v>153</v>
      </c>
      <c r="AW1535" s="14" t="s">
        <v>37</v>
      </c>
      <c r="AX1535" s="14" t="s">
        <v>84</v>
      </c>
      <c r="AY1535" s="164" t="s">
        <v>146</v>
      </c>
    </row>
    <row r="1536" spans="2:65" s="1" customFormat="1" ht="16.5" customHeight="1">
      <c r="B1536" s="129"/>
      <c r="C1536" s="130" t="s">
        <v>1704</v>
      </c>
      <c r="D1536" s="130" t="s">
        <v>148</v>
      </c>
      <c r="E1536" s="132" t="s">
        <v>1705</v>
      </c>
      <c r="F1536" s="133" t="s">
        <v>1706</v>
      </c>
      <c r="G1536" s="134" t="s">
        <v>641</v>
      </c>
      <c r="H1536" s="135">
        <v>10</v>
      </c>
      <c r="I1536" s="136"/>
      <c r="J1536" s="137">
        <f>ROUND(I1536*H1536,2)</f>
        <v>0</v>
      </c>
      <c r="K1536" s="133" t="s">
        <v>152</v>
      </c>
      <c r="L1536" s="34"/>
      <c r="M1536" s="138" t="s">
        <v>3</v>
      </c>
      <c r="N1536" s="139" t="s">
        <v>47</v>
      </c>
      <c r="P1536" s="140">
        <f>O1536*H1536</f>
        <v>0</v>
      </c>
      <c r="Q1536" s="140">
        <v>0.000178</v>
      </c>
      <c r="R1536" s="140">
        <f>Q1536*H1536</f>
        <v>0.00178</v>
      </c>
      <c r="S1536" s="140">
        <v>0</v>
      </c>
      <c r="T1536" s="141">
        <f>S1536*H1536</f>
        <v>0</v>
      </c>
      <c r="AR1536" s="142" t="s">
        <v>256</v>
      </c>
      <c r="AT1536" s="142" t="s">
        <v>148</v>
      </c>
      <c r="AU1536" s="142" t="s">
        <v>86</v>
      </c>
      <c r="AY1536" s="18" t="s">
        <v>146</v>
      </c>
      <c r="BE1536" s="143">
        <f>IF(N1536="základní",J1536,0)</f>
        <v>0</v>
      </c>
      <c r="BF1536" s="143">
        <f>IF(N1536="snížená",J1536,0)</f>
        <v>0</v>
      </c>
      <c r="BG1536" s="143">
        <f>IF(N1536="zákl. přenesená",J1536,0)</f>
        <v>0</v>
      </c>
      <c r="BH1536" s="143">
        <f>IF(N1536="sníž. přenesená",J1536,0)</f>
        <v>0</v>
      </c>
      <c r="BI1536" s="143">
        <f>IF(N1536="nulová",J1536,0)</f>
        <v>0</v>
      </c>
      <c r="BJ1536" s="18" t="s">
        <v>84</v>
      </c>
      <c r="BK1536" s="143">
        <f>ROUND(I1536*H1536,2)</f>
        <v>0</v>
      </c>
      <c r="BL1536" s="18" t="s">
        <v>256</v>
      </c>
      <c r="BM1536" s="142" t="s">
        <v>1707</v>
      </c>
    </row>
    <row r="1537" spans="2:47" s="1" customFormat="1" ht="19.2">
      <c r="B1537" s="34"/>
      <c r="D1537" s="144" t="s">
        <v>155</v>
      </c>
      <c r="F1537" s="145" t="s">
        <v>1708</v>
      </c>
      <c r="I1537" s="146"/>
      <c r="L1537" s="34"/>
      <c r="M1537" s="147"/>
      <c r="T1537" s="55"/>
      <c r="AT1537" s="18" t="s">
        <v>155</v>
      </c>
      <c r="AU1537" s="18" t="s">
        <v>86</v>
      </c>
    </row>
    <row r="1538" spans="2:47" s="1" customFormat="1" ht="12">
      <c r="B1538" s="34"/>
      <c r="D1538" s="148" t="s">
        <v>157</v>
      </c>
      <c r="F1538" s="149" t="s">
        <v>1709</v>
      </c>
      <c r="I1538" s="146"/>
      <c r="L1538" s="34"/>
      <c r="M1538" s="147"/>
      <c r="T1538" s="55"/>
      <c r="AT1538" s="18" t="s">
        <v>157</v>
      </c>
      <c r="AU1538" s="18" t="s">
        <v>86</v>
      </c>
    </row>
    <row r="1539" spans="2:65" s="1" customFormat="1" ht="16.5" customHeight="1">
      <c r="B1539" s="129"/>
      <c r="C1539" s="130" t="s">
        <v>1710</v>
      </c>
      <c r="D1539" s="130" t="s">
        <v>148</v>
      </c>
      <c r="E1539" s="132" t="s">
        <v>1711</v>
      </c>
      <c r="F1539" s="133" t="s">
        <v>1712</v>
      </c>
      <c r="G1539" s="134" t="s">
        <v>375</v>
      </c>
      <c r="H1539" s="135">
        <v>61.249</v>
      </c>
      <c r="I1539" s="136"/>
      <c r="J1539" s="137">
        <f>ROUND(I1539*H1539,2)</f>
        <v>0</v>
      </c>
      <c r="K1539" s="133" t="s">
        <v>152</v>
      </c>
      <c r="L1539" s="34"/>
      <c r="M1539" s="138" t="s">
        <v>3</v>
      </c>
      <c r="N1539" s="139" t="s">
        <v>47</v>
      </c>
      <c r="P1539" s="140">
        <f>O1539*H1539</f>
        <v>0</v>
      </c>
      <c r="Q1539" s="140">
        <v>0.000322</v>
      </c>
      <c r="R1539" s="140">
        <f>Q1539*H1539</f>
        <v>0.019722178000000003</v>
      </c>
      <c r="S1539" s="140">
        <v>0</v>
      </c>
      <c r="T1539" s="141">
        <f>S1539*H1539</f>
        <v>0</v>
      </c>
      <c r="AR1539" s="142" t="s">
        <v>256</v>
      </c>
      <c r="AT1539" s="142" t="s">
        <v>148</v>
      </c>
      <c r="AU1539" s="142" t="s">
        <v>86</v>
      </c>
      <c r="AY1539" s="18" t="s">
        <v>146</v>
      </c>
      <c r="BE1539" s="143">
        <f>IF(N1539="základní",J1539,0)</f>
        <v>0</v>
      </c>
      <c r="BF1539" s="143">
        <f>IF(N1539="snížená",J1539,0)</f>
        <v>0</v>
      </c>
      <c r="BG1539" s="143">
        <f>IF(N1539="zákl. přenesená",J1539,0)</f>
        <v>0</v>
      </c>
      <c r="BH1539" s="143">
        <f>IF(N1539="sníž. přenesená",J1539,0)</f>
        <v>0</v>
      </c>
      <c r="BI1539" s="143">
        <f>IF(N1539="nulová",J1539,0)</f>
        <v>0</v>
      </c>
      <c r="BJ1539" s="18" t="s">
        <v>84</v>
      </c>
      <c r="BK1539" s="143">
        <f>ROUND(I1539*H1539,2)</f>
        <v>0</v>
      </c>
      <c r="BL1539" s="18" t="s">
        <v>256</v>
      </c>
      <c r="BM1539" s="142" t="s">
        <v>1713</v>
      </c>
    </row>
    <row r="1540" spans="2:47" s="1" customFormat="1" ht="19.2">
      <c r="B1540" s="34"/>
      <c r="D1540" s="144" t="s">
        <v>155</v>
      </c>
      <c r="F1540" s="145" t="s">
        <v>1714</v>
      </c>
      <c r="I1540" s="146"/>
      <c r="L1540" s="34"/>
      <c r="M1540" s="147"/>
      <c r="T1540" s="55"/>
      <c r="AT1540" s="18" t="s">
        <v>155</v>
      </c>
      <c r="AU1540" s="18" t="s">
        <v>86</v>
      </c>
    </row>
    <row r="1541" spans="2:47" s="1" customFormat="1" ht="12">
      <c r="B1541" s="34"/>
      <c r="D1541" s="148" t="s">
        <v>157</v>
      </c>
      <c r="F1541" s="149" t="s">
        <v>1715</v>
      </c>
      <c r="I1541" s="146"/>
      <c r="L1541" s="34"/>
      <c r="M1541" s="147"/>
      <c r="T1541" s="55"/>
      <c r="AT1541" s="18" t="s">
        <v>157</v>
      </c>
      <c r="AU1541" s="18" t="s">
        <v>86</v>
      </c>
    </row>
    <row r="1542" spans="2:51" s="13" customFormat="1" ht="12">
      <c r="B1542" s="157"/>
      <c r="D1542" s="144" t="s">
        <v>171</v>
      </c>
      <c r="E1542" s="158" t="s">
        <v>3</v>
      </c>
      <c r="F1542" s="159" t="s">
        <v>1664</v>
      </c>
      <c r="H1542" s="158" t="s">
        <v>3</v>
      </c>
      <c r="I1542" s="160"/>
      <c r="L1542" s="157"/>
      <c r="M1542" s="161"/>
      <c r="T1542" s="162"/>
      <c r="AT1542" s="158" t="s">
        <v>171</v>
      </c>
      <c r="AU1542" s="158" t="s">
        <v>86</v>
      </c>
      <c r="AV1542" s="13" t="s">
        <v>84</v>
      </c>
      <c r="AW1542" s="13" t="s">
        <v>37</v>
      </c>
      <c r="AX1542" s="13" t="s">
        <v>76</v>
      </c>
      <c r="AY1542" s="158" t="s">
        <v>146</v>
      </c>
    </row>
    <row r="1543" spans="2:51" s="12" customFormat="1" ht="12">
      <c r="B1543" s="150"/>
      <c r="D1543" s="144" t="s">
        <v>171</v>
      </c>
      <c r="E1543" s="151" t="s">
        <v>3</v>
      </c>
      <c r="F1543" s="152" t="s">
        <v>1665</v>
      </c>
      <c r="H1543" s="153">
        <v>9.905</v>
      </c>
      <c r="I1543" s="154"/>
      <c r="L1543" s="150"/>
      <c r="M1543" s="155"/>
      <c r="T1543" s="156"/>
      <c r="AT1543" s="151" t="s">
        <v>171</v>
      </c>
      <c r="AU1543" s="151" t="s">
        <v>86</v>
      </c>
      <c r="AV1543" s="12" t="s">
        <v>86</v>
      </c>
      <c r="AW1543" s="12" t="s">
        <v>37</v>
      </c>
      <c r="AX1543" s="12" t="s">
        <v>76</v>
      </c>
      <c r="AY1543" s="151" t="s">
        <v>146</v>
      </c>
    </row>
    <row r="1544" spans="2:51" s="12" customFormat="1" ht="12">
      <c r="B1544" s="150"/>
      <c r="D1544" s="144" t="s">
        <v>171</v>
      </c>
      <c r="E1544" s="151" t="s">
        <v>3</v>
      </c>
      <c r="F1544" s="152" t="s">
        <v>1666</v>
      </c>
      <c r="H1544" s="153">
        <v>51.344</v>
      </c>
      <c r="I1544" s="154"/>
      <c r="L1544" s="150"/>
      <c r="M1544" s="155"/>
      <c r="T1544" s="156"/>
      <c r="AT1544" s="151" t="s">
        <v>171</v>
      </c>
      <c r="AU1544" s="151" t="s">
        <v>86</v>
      </c>
      <c r="AV1544" s="12" t="s">
        <v>86</v>
      </c>
      <c r="AW1544" s="12" t="s">
        <v>37</v>
      </c>
      <c r="AX1544" s="12" t="s">
        <v>76</v>
      </c>
      <c r="AY1544" s="151" t="s">
        <v>146</v>
      </c>
    </row>
    <row r="1545" spans="2:51" s="15" customFormat="1" ht="12">
      <c r="B1545" s="181"/>
      <c r="D1545" s="144" t="s">
        <v>171</v>
      </c>
      <c r="E1545" s="182" t="s">
        <v>3</v>
      </c>
      <c r="F1545" s="183" t="s">
        <v>271</v>
      </c>
      <c r="H1545" s="184">
        <v>61.249</v>
      </c>
      <c r="I1545" s="185"/>
      <c r="L1545" s="181"/>
      <c r="M1545" s="186"/>
      <c r="T1545" s="187"/>
      <c r="AT1545" s="182" t="s">
        <v>171</v>
      </c>
      <c r="AU1545" s="182" t="s">
        <v>86</v>
      </c>
      <c r="AV1545" s="15" t="s">
        <v>164</v>
      </c>
      <c r="AW1545" s="15" t="s">
        <v>37</v>
      </c>
      <c r="AX1545" s="15" t="s">
        <v>76</v>
      </c>
      <c r="AY1545" s="182" t="s">
        <v>146</v>
      </c>
    </row>
    <row r="1546" spans="2:51" s="14" customFormat="1" ht="12">
      <c r="B1546" s="163"/>
      <c r="D1546" s="144" t="s">
        <v>171</v>
      </c>
      <c r="E1546" s="164" t="s">
        <v>3</v>
      </c>
      <c r="F1546" s="165" t="s">
        <v>180</v>
      </c>
      <c r="H1546" s="166">
        <v>61.249</v>
      </c>
      <c r="I1546" s="167"/>
      <c r="L1546" s="163"/>
      <c r="M1546" s="168"/>
      <c r="T1546" s="169"/>
      <c r="AT1546" s="164" t="s">
        <v>171</v>
      </c>
      <c r="AU1546" s="164" t="s">
        <v>86</v>
      </c>
      <c r="AV1546" s="14" t="s">
        <v>153</v>
      </c>
      <c r="AW1546" s="14" t="s">
        <v>37</v>
      </c>
      <c r="AX1546" s="14" t="s">
        <v>84</v>
      </c>
      <c r="AY1546" s="164" t="s">
        <v>146</v>
      </c>
    </row>
    <row r="1547" spans="2:65" s="1" customFormat="1" ht="24.15" customHeight="1">
      <c r="B1547" s="129"/>
      <c r="C1547" s="130" t="s">
        <v>1716</v>
      </c>
      <c r="D1547" s="130" t="s">
        <v>148</v>
      </c>
      <c r="E1547" s="132" t="s">
        <v>1717</v>
      </c>
      <c r="F1547" s="133" t="s">
        <v>1718</v>
      </c>
      <c r="G1547" s="134" t="s">
        <v>1004</v>
      </c>
      <c r="H1547" s="188"/>
      <c r="I1547" s="136"/>
      <c r="J1547" s="137">
        <f>ROUND(I1547*H1547,2)</f>
        <v>0</v>
      </c>
      <c r="K1547" s="133" t="s">
        <v>152</v>
      </c>
      <c r="L1547" s="34"/>
      <c r="M1547" s="138" t="s">
        <v>3</v>
      </c>
      <c r="N1547" s="139" t="s">
        <v>47</v>
      </c>
      <c r="P1547" s="140">
        <f>O1547*H1547</f>
        <v>0</v>
      </c>
      <c r="Q1547" s="140">
        <v>0</v>
      </c>
      <c r="R1547" s="140">
        <f>Q1547*H1547</f>
        <v>0</v>
      </c>
      <c r="S1547" s="140">
        <v>0</v>
      </c>
      <c r="T1547" s="141">
        <f>S1547*H1547</f>
        <v>0</v>
      </c>
      <c r="AR1547" s="142" t="s">
        <v>256</v>
      </c>
      <c r="AT1547" s="142" t="s">
        <v>148</v>
      </c>
      <c r="AU1547" s="142" t="s">
        <v>86</v>
      </c>
      <c r="AY1547" s="18" t="s">
        <v>146</v>
      </c>
      <c r="BE1547" s="143">
        <f>IF(N1547="základní",J1547,0)</f>
        <v>0</v>
      </c>
      <c r="BF1547" s="143">
        <f>IF(N1547="snížená",J1547,0)</f>
        <v>0</v>
      </c>
      <c r="BG1547" s="143">
        <f>IF(N1547="zákl. přenesená",J1547,0)</f>
        <v>0</v>
      </c>
      <c r="BH1547" s="143">
        <f>IF(N1547="sníž. přenesená",J1547,0)</f>
        <v>0</v>
      </c>
      <c r="BI1547" s="143">
        <f>IF(N1547="nulová",J1547,0)</f>
        <v>0</v>
      </c>
      <c r="BJ1547" s="18" t="s">
        <v>84</v>
      </c>
      <c r="BK1547" s="143">
        <f>ROUND(I1547*H1547,2)</f>
        <v>0</v>
      </c>
      <c r="BL1547" s="18" t="s">
        <v>256</v>
      </c>
      <c r="BM1547" s="142" t="s">
        <v>1719</v>
      </c>
    </row>
    <row r="1548" spans="2:47" s="1" customFormat="1" ht="28.8">
      <c r="B1548" s="34"/>
      <c r="D1548" s="144" t="s">
        <v>155</v>
      </c>
      <c r="F1548" s="145" t="s">
        <v>1720</v>
      </c>
      <c r="I1548" s="146"/>
      <c r="L1548" s="34"/>
      <c r="M1548" s="147"/>
      <c r="T1548" s="55"/>
      <c r="AT1548" s="18" t="s">
        <v>155</v>
      </c>
      <c r="AU1548" s="18" t="s">
        <v>86</v>
      </c>
    </row>
    <row r="1549" spans="2:47" s="1" customFormat="1" ht="12">
      <c r="B1549" s="34"/>
      <c r="D1549" s="148" t="s">
        <v>157</v>
      </c>
      <c r="F1549" s="149" t="s">
        <v>1721</v>
      </c>
      <c r="I1549" s="146"/>
      <c r="L1549" s="34"/>
      <c r="M1549" s="147"/>
      <c r="T1549" s="55"/>
      <c r="AT1549" s="18" t="s">
        <v>157</v>
      </c>
      <c r="AU1549" s="18" t="s">
        <v>86</v>
      </c>
    </row>
    <row r="1550" spans="2:63" s="11" customFormat="1" ht="22.95" customHeight="1">
      <c r="B1550" s="117"/>
      <c r="D1550" s="118" t="s">
        <v>75</v>
      </c>
      <c r="E1550" s="127" t="s">
        <v>1722</v>
      </c>
      <c r="F1550" s="127" t="s">
        <v>1723</v>
      </c>
      <c r="I1550" s="120"/>
      <c r="J1550" s="128">
        <f>BK1550</f>
        <v>0</v>
      </c>
      <c r="L1550" s="117"/>
      <c r="M1550" s="122"/>
      <c r="P1550" s="123">
        <f>SUM(P1551:P1679)</f>
        <v>0</v>
      </c>
      <c r="R1550" s="123">
        <f>SUM(R1551:R1679)</f>
        <v>5.112871320981</v>
      </c>
      <c r="T1550" s="124">
        <f>SUM(T1551:T1679)</f>
        <v>1.0367793</v>
      </c>
      <c r="AR1550" s="118" t="s">
        <v>86</v>
      </c>
      <c r="AT1550" s="125" t="s">
        <v>75</v>
      </c>
      <c r="AU1550" s="125" t="s">
        <v>84</v>
      </c>
      <c r="AY1550" s="118" t="s">
        <v>146</v>
      </c>
      <c r="BK1550" s="126">
        <f>SUM(BK1551:BK1679)</f>
        <v>0</v>
      </c>
    </row>
    <row r="1551" spans="2:65" s="1" customFormat="1" ht="21.75" customHeight="1">
      <c r="B1551" s="129"/>
      <c r="C1551" s="130" t="s">
        <v>1724</v>
      </c>
      <c r="D1551" s="130" t="s">
        <v>148</v>
      </c>
      <c r="E1551" s="132" t="s">
        <v>1725</v>
      </c>
      <c r="F1551" s="133" t="s">
        <v>1726</v>
      </c>
      <c r="G1551" s="134" t="s">
        <v>151</v>
      </c>
      <c r="H1551" s="135">
        <v>324.2</v>
      </c>
      <c r="I1551" s="136"/>
      <c r="J1551" s="137">
        <f>ROUND(I1551*H1551,2)</f>
        <v>0</v>
      </c>
      <c r="K1551" s="133" t="s">
        <v>152</v>
      </c>
      <c r="L1551" s="34"/>
      <c r="M1551" s="138" t="s">
        <v>3</v>
      </c>
      <c r="N1551" s="139" t="s">
        <v>47</v>
      </c>
      <c r="P1551" s="140">
        <f>O1551*H1551</f>
        <v>0</v>
      </c>
      <c r="Q1551" s="140">
        <v>5.76E-07</v>
      </c>
      <c r="R1551" s="140">
        <f>Q1551*H1551</f>
        <v>0.0001867392</v>
      </c>
      <c r="S1551" s="140">
        <v>0</v>
      </c>
      <c r="T1551" s="141">
        <f>S1551*H1551</f>
        <v>0</v>
      </c>
      <c r="AR1551" s="142" t="s">
        <v>256</v>
      </c>
      <c r="AT1551" s="142" t="s">
        <v>148</v>
      </c>
      <c r="AU1551" s="142" t="s">
        <v>86</v>
      </c>
      <c r="AY1551" s="18" t="s">
        <v>146</v>
      </c>
      <c r="BE1551" s="143">
        <f>IF(N1551="základní",J1551,0)</f>
        <v>0</v>
      </c>
      <c r="BF1551" s="143">
        <f>IF(N1551="snížená",J1551,0)</f>
        <v>0</v>
      </c>
      <c r="BG1551" s="143">
        <f>IF(N1551="zákl. přenesená",J1551,0)</f>
        <v>0</v>
      </c>
      <c r="BH1551" s="143">
        <f>IF(N1551="sníž. přenesená",J1551,0)</f>
        <v>0</v>
      </c>
      <c r="BI1551" s="143">
        <f>IF(N1551="nulová",J1551,0)</f>
        <v>0</v>
      </c>
      <c r="BJ1551" s="18" t="s">
        <v>84</v>
      </c>
      <c r="BK1551" s="143">
        <f>ROUND(I1551*H1551,2)</f>
        <v>0</v>
      </c>
      <c r="BL1551" s="18" t="s">
        <v>256</v>
      </c>
      <c r="BM1551" s="142" t="s">
        <v>1727</v>
      </c>
    </row>
    <row r="1552" spans="2:47" s="1" customFormat="1" ht="19.2">
      <c r="B1552" s="34"/>
      <c r="D1552" s="144" t="s">
        <v>155</v>
      </c>
      <c r="F1552" s="145" t="s">
        <v>1728</v>
      </c>
      <c r="I1552" s="146"/>
      <c r="L1552" s="34"/>
      <c r="M1552" s="147"/>
      <c r="T1552" s="55"/>
      <c r="AT1552" s="18" t="s">
        <v>155</v>
      </c>
      <c r="AU1552" s="18" t="s">
        <v>86</v>
      </c>
    </row>
    <row r="1553" spans="2:47" s="1" customFormat="1" ht="12">
      <c r="B1553" s="34"/>
      <c r="D1553" s="148" t="s">
        <v>157</v>
      </c>
      <c r="F1553" s="149" t="s">
        <v>1729</v>
      </c>
      <c r="I1553" s="146"/>
      <c r="L1553" s="34"/>
      <c r="M1553" s="147"/>
      <c r="T1553" s="55"/>
      <c r="AT1553" s="18" t="s">
        <v>157</v>
      </c>
      <c r="AU1553" s="18" t="s">
        <v>86</v>
      </c>
    </row>
    <row r="1554" spans="2:51" s="13" customFormat="1" ht="12">
      <c r="B1554" s="157"/>
      <c r="D1554" s="144" t="s">
        <v>171</v>
      </c>
      <c r="E1554" s="158" t="s">
        <v>3</v>
      </c>
      <c r="F1554" s="159" t="s">
        <v>356</v>
      </c>
      <c r="H1554" s="158" t="s">
        <v>3</v>
      </c>
      <c r="I1554" s="160"/>
      <c r="L1554" s="157"/>
      <c r="M1554" s="161"/>
      <c r="T1554" s="162"/>
      <c r="AT1554" s="158" t="s">
        <v>171</v>
      </c>
      <c r="AU1554" s="158" t="s">
        <v>86</v>
      </c>
      <c r="AV1554" s="13" t="s">
        <v>84</v>
      </c>
      <c r="AW1554" s="13" t="s">
        <v>37</v>
      </c>
      <c r="AX1554" s="13" t="s">
        <v>76</v>
      </c>
      <c r="AY1554" s="158" t="s">
        <v>146</v>
      </c>
    </row>
    <row r="1555" spans="2:51" s="12" customFormat="1" ht="12">
      <c r="B1555" s="150"/>
      <c r="D1555" s="144" t="s">
        <v>171</v>
      </c>
      <c r="E1555" s="151" t="s">
        <v>3</v>
      </c>
      <c r="F1555" s="152" t="s">
        <v>1730</v>
      </c>
      <c r="H1555" s="153">
        <v>184.7</v>
      </c>
      <c r="I1555" s="154"/>
      <c r="L1555" s="150"/>
      <c r="M1555" s="155"/>
      <c r="T1555" s="156"/>
      <c r="AT1555" s="151" t="s">
        <v>171</v>
      </c>
      <c r="AU1555" s="151" t="s">
        <v>86</v>
      </c>
      <c r="AV1555" s="12" t="s">
        <v>86</v>
      </c>
      <c r="AW1555" s="12" t="s">
        <v>37</v>
      </c>
      <c r="AX1555" s="12" t="s">
        <v>76</v>
      </c>
      <c r="AY1555" s="151" t="s">
        <v>146</v>
      </c>
    </row>
    <row r="1556" spans="2:51" s="15" customFormat="1" ht="12">
      <c r="B1556" s="181"/>
      <c r="D1556" s="144" t="s">
        <v>171</v>
      </c>
      <c r="E1556" s="182" t="s">
        <v>3</v>
      </c>
      <c r="F1556" s="183" t="s">
        <v>271</v>
      </c>
      <c r="H1556" s="184">
        <v>184.7</v>
      </c>
      <c r="I1556" s="185"/>
      <c r="L1556" s="181"/>
      <c r="M1556" s="186"/>
      <c r="T1556" s="187"/>
      <c r="AT1556" s="182" t="s">
        <v>171</v>
      </c>
      <c r="AU1556" s="182" t="s">
        <v>86</v>
      </c>
      <c r="AV1556" s="15" t="s">
        <v>164</v>
      </c>
      <c r="AW1556" s="15" t="s">
        <v>37</v>
      </c>
      <c r="AX1556" s="15" t="s">
        <v>76</v>
      </c>
      <c r="AY1556" s="182" t="s">
        <v>146</v>
      </c>
    </row>
    <row r="1557" spans="2:51" s="13" customFormat="1" ht="12">
      <c r="B1557" s="157"/>
      <c r="D1557" s="144" t="s">
        <v>171</v>
      </c>
      <c r="E1557" s="158" t="s">
        <v>3</v>
      </c>
      <c r="F1557" s="159" t="s">
        <v>358</v>
      </c>
      <c r="H1557" s="158" t="s">
        <v>3</v>
      </c>
      <c r="I1557" s="160"/>
      <c r="L1557" s="157"/>
      <c r="M1557" s="161"/>
      <c r="T1557" s="162"/>
      <c r="AT1557" s="158" t="s">
        <v>171</v>
      </c>
      <c r="AU1557" s="158" t="s">
        <v>86</v>
      </c>
      <c r="AV1557" s="13" t="s">
        <v>84</v>
      </c>
      <c r="AW1557" s="13" t="s">
        <v>37</v>
      </c>
      <c r="AX1557" s="13" t="s">
        <v>76</v>
      </c>
      <c r="AY1557" s="158" t="s">
        <v>146</v>
      </c>
    </row>
    <row r="1558" spans="2:51" s="12" customFormat="1" ht="12">
      <c r="B1558" s="150"/>
      <c r="D1558" s="144" t="s">
        <v>171</v>
      </c>
      <c r="E1558" s="151" t="s">
        <v>3</v>
      </c>
      <c r="F1558" s="152" t="s">
        <v>1731</v>
      </c>
      <c r="H1558" s="153">
        <v>139.5</v>
      </c>
      <c r="I1558" s="154"/>
      <c r="L1558" s="150"/>
      <c r="M1558" s="155"/>
      <c r="T1558" s="156"/>
      <c r="AT1558" s="151" t="s">
        <v>171</v>
      </c>
      <c r="AU1558" s="151" t="s">
        <v>86</v>
      </c>
      <c r="AV1558" s="12" t="s">
        <v>86</v>
      </c>
      <c r="AW1558" s="12" t="s">
        <v>37</v>
      </c>
      <c r="AX1558" s="12" t="s">
        <v>76</v>
      </c>
      <c r="AY1558" s="151" t="s">
        <v>146</v>
      </c>
    </row>
    <row r="1559" spans="2:51" s="15" customFormat="1" ht="12">
      <c r="B1559" s="181"/>
      <c r="D1559" s="144" t="s">
        <v>171</v>
      </c>
      <c r="E1559" s="182" t="s">
        <v>3</v>
      </c>
      <c r="F1559" s="183" t="s">
        <v>271</v>
      </c>
      <c r="H1559" s="184">
        <v>139.5</v>
      </c>
      <c r="I1559" s="185"/>
      <c r="L1559" s="181"/>
      <c r="M1559" s="186"/>
      <c r="T1559" s="187"/>
      <c r="AT1559" s="182" t="s">
        <v>171</v>
      </c>
      <c r="AU1559" s="182" t="s">
        <v>86</v>
      </c>
      <c r="AV1559" s="15" t="s">
        <v>164</v>
      </c>
      <c r="AW1559" s="15" t="s">
        <v>37</v>
      </c>
      <c r="AX1559" s="15" t="s">
        <v>76</v>
      </c>
      <c r="AY1559" s="182" t="s">
        <v>146</v>
      </c>
    </row>
    <row r="1560" spans="2:51" s="14" customFormat="1" ht="12">
      <c r="B1560" s="163"/>
      <c r="D1560" s="144" t="s">
        <v>171</v>
      </c>
      <c r="E1560" s="164" t="s">
        <v>3</v>
      </c>
      <c r="F1560" s="165" t="s">
        <v>180</v>
      </c>
      <c r="H1560" s="166">
        <v>324.2</v>
      </c>
      <c r="I1560" s="167"/>
      <c r="L1560" s="163"/>
      <c r="M1560" s="168"/>
      <c r="T1560" s="169"/>
      <c r="AT1560" s="164" t="s">
        <v>171</v>
      </c>
      <c r="AU1560" s="164" t="s">
        <v>86</v>
      </c>
      <c r="AV1560" s="14" t="s">
        <v>153</v>
      </c>
      <c r="AW1560" s="14" t="s">
        <v>37</v>
      </c>
      <c r="AX1560" s="14" t="s">
        <v>84</v>
      </c>
      <c r="AY1560" s="164" t="s">
        <v>146</v>
      </c>
    </row>
    <row r="1561" spans="2:65" s="1" customFormat="1" ht="16.5" customHeight="1">
      <c r="B1561" s="129"/>
      <c r="C1561" s="130" t="s">
        <v>1732</v>
      </c>
      <c r="D1561" s="130" t="s">
        <v>148</v>
      </c>
      <c r="E1561" s="132" t="s">
        <v>1733</v>
      </c>
      <c r="F1561" s="133" t="s">
        <v>1734</v>
      </c>
      <c r="G1561" s="134" t="s">
        <v>151</v>
      </c>
      <c r="H1561" s="135">
        <v>324.2</v>
      </c>
      <c r="I1561" s="136"/>
      <c r="J1561" s="137">
        <f>ROUND(I1561*H1561,2)</f>
        <v>0</v>
      </c>
      <c r="K1561" s="133" t="s">
        <v>152</v>
      </c>
      <c r="L1561" s="34"/>
      <c r="M1561" s="138" t="s">
        <v>3</v>
      </c>
      <c r="N1561" s="139" t="s">
        <v>47</v>
      </c>
      <c r="P1561" s="140">
        <f>O1561*H1561</f>
        <v>0</v>
      </c>
      <c r="Q1561" s="140">
        <v>0</v>
      </c>
      <c r="R1561" s="140">
        <f>Q1561*H1561</f>
        <v>0</v>
      </c>
      <c r="S1561" s="140">
        <v>0</v>
      </c>
      <c r="T1561" s="141">
        <f>S1561*H1561</f>
        <v>0</v>
      </c>
      <c r="AR1561" s="142" t="s">
        <v>256</v>
      </c>
      <c r="AT1561" s="142" t="s">
        <v>148</v>
      </c>
      <c r="AU1561" s="142" t="s">
        <v>86</v>
      </c>
      <c r="AY1561" s="18" t="s">
        <v>146</v>
      </c>
      <c r="BE1561" s="143">
        <f>IF(N1561="základní",J1561,0)</f>
        <v>0</v>
      </c>
      <c r="BF1561" s="143">
        <f>IF(N1561="snížená",J1561,0)</f>
        <v>0</v>
      </c>
      <c r="BG1561" s="143">
        <f>IF(N1561="zákl. přenesená",J1561,0)</f>
        <v>0</v>
      </c>
      <c r="BH1561" s="143">
        <f>IF(N1561="sníž. přenesená",J1561,0)</f>
        <v>0</v>
      </c>
      <c r="BI1561" s="143">
        <f>IF(N1561="nulová",J1561,0)</f>
        <v>0</v>
      </c>
      <c r="BJ1561" s="18" t="s">
        <v>84</v>
      </c>
      <c r="BK1561" s="143">
        <f>ROUND(I1561*H1561,2)</f>
        <v>0</v>
      </c>
      <c r="BL1561" s="18" t="s">
        <v>256</v>
      </c>
      <c r="BM1561" s="142" t="s">
        <v>1735</v>
      </c>
    </row>
    <row r="1562" spans="2:47" s="1" customFormat="1" ht="12">
      <c r="B1562" s="34"/>
      <c r="D1562" s="144" t="s">
        <v>155</v>
      </c>
      <c r="F1562" s="145" t="s">
        <v>1736</v>
      </c>
      <c r="I1562" s="146"/>
      <c r="L1562" s="34"/>
      <c r="M1562" s="147"/>
      <c r="T1562" s="55"/>
      <c r="AT1562" s="18" t="s">
        <v>155</v>
      </c>
      <c r="AU1562" s="18" t="s">
        <v>86</v>
      </c>
    </row>
    <row r="1563" spans="2:47" s="1" customFormat="1" ht="12">
      <c r="B1563" s="34"/>
      <c r="D1563" s="148" t="s">
        <v>157</v>
      </c>
      <c r="F1563" s="149" t="s">
        <v>1737</v>
      </c>
      <c r="I1563" s="146"/>
      <c r="L1563" s="34"/>
      <c r="M1563" s="147"/>
      <c r="T1563" s="55"/>
      <c r="AT1563" s="18" t="s">
        <v>157</v>
      </c>
      <c r="AU1563" s="18" t="s">
        <v>86</v>
      </c>
    </row>
    <row r="1564" spans="2:51" s="13" customFormat="1" ht="12">
      <c r="B1564" s="157"/>
      <c r="D1564" s="144" t="s">
        <v>171</v>
      </c>
      <c r="E1564" s="158" t="s">
        <v>3</v>
      </c>
      <c r="F1564" s="159" t="s">
        <v>356</v>
      </c>
      <c r="H1564" s="158" t="s">
        <v>3</v>
      </c>
      <c r="I1564" s="160"/>
      <c r="L1564" s="157"/>
      <c r="M1564" s="161"/>
      <c r="T1564" s="162"/>
      <c r="AT1564" s="158" t="s">
        <v>171</v>
      </c>
      <c r="AU1564" s="158" t="s">
        <v>86</v>
      </c>
      <c r="AV1564" s="13" t="s">
        <v>84</v>
      </c>
      <c r="AW1564" s="13" t="s">
        <v>37</v>
      </c>
      <c r="AX1564" s="13" t="s">
        <v>76</v>
      </c>
      <c r="AY1564" s="158" t="s">
        <v>146</v>
      </c>
    </row>
    <row r="1565" spans="2:51" s="12" customFormat="1" ht="12">
      <c r="B1565" s="150"/>
      <c r="D1565" s="144" t="s">
        <v>171</v>
      </c>
      <c r="E1565" s="151" t="s">
        <v>3</v>
      </c>
      <c r="F1565" s="152" t="s">
        <v>1730</v>
      </c>
      <c r="H1565" s="153">
        <v>184.7</v>
      </c>
      <c r="I1565" s="154"/>
      <c r="L1565" s="150"/>
      <c r="M1565" s="155"/>
      <c r="T1565" s="156"/>
      <c r="AT1565" s="151" t="s">
        <v>171</v>
      </c>
      <c r="AU1565" s="151" t="s">
        <v>86</v>
      </c>
      <c r="AV1565" s="12" t="s">
        <v>86</v>
      </c>
      <c r="AW1565" s="12" t="s">
        <v>37</v>
      </c>
      <c r="AX1565" s="12" t="s">
        <v>76</v>
      </c>
      <c r="AY1565" s="151" t="s">
        <v>146</v>
      </c>
    </row>
    <row r="1566" spans="2:51" s="15" customFormat="1" ht="12">
      <c r="B1566" s="181"/>
      <c r="D1566" s="144" t="s">
        <v>171</v>
      </c>
      <c r="E1566" s="182" t="s">
        <v>3</v>
      </c>
      <c r="F1566" s="183" t="s">
        <v>271</v>
      </c>
      <c r="H1566" s="184">
        <v>184.7</v>
      </c>
      <c r="I1566" s="185"/>
      <c r="L1566" s="181"/>
      <c r="M1566" s="186"/>
      <c r="T1566" s="187"/>
      <c r="AT1566" s="182" t="s">
        <v>171</v>
      </c>
      <c r="AU1566" s="182" t="s">
        <v>86</v>
      </c>
      <c r="AV1566" s="15" t="s">
        <v>164</v>
      </c>
      <c r="AW1566" s="15" t="s">
        <v>37</v>
      </c>
      <c r="AX1566" s="15" t="s">
        <v>76</v>
      </c>
      <c r="AY1566" s="182" t="s">
        <v>146</v>
      </c>
    </row>
    <row r="1567" spans="2:51" s="13" customFormat="1" ht="12">
      <c r="B1567" s="157"/>
      <c r="D1567" s="144" t="s">
        <v>171</v>
      </c>
      <c r="E1567" s="158" t="s">
        <v>3</v>
      </c>
      <c r="F1567" s="159" t="s">
        <v>358</v>
      </c>
      <c r="H1567" s="158" t="s">
        <v>3</v>
      </c>
      <c r="I1567" s="160"/>
      <c r="L1567" s="157"/>
      <c r="M1567" s="161"/>
      <c r="T1567" s="162"/>
      <c r="AT1567" s="158" t="s">
        <v>171</v>
      </c>
      <c r="AU1567" s="158" t="s">
        <v>86</v>
      </c>
      <c r="AV1567" s="13" t="s">
        <v>84</v>
      </c>
      <c r="AW1567" s="13" t="s">
        <v>37</v>
      </c>
      <c r="AX1567" s="13" t="s">
        <v>76</v>
      </c>
      <c r="AY1567" s="158" t="s">
        <v>146</v>
      </c>
    </row>
    <row r="1568" spans="2:51" s="12" customFormat="1" ht="12">
      <c r="B1568" s="150"/>
      <c r="D1568" s="144" t="s">
        <v>171</v>
      </c>
      <c r="E1568" s="151" t="s">
        <v>3</v>
      </c>
      <c r="F1568" s="152" t="s">
        <v>1731</v>
      </c>
      <c r="H1568" s="153">
        <v>139.5</v>
      </c>
      <c r="I1568" s="154"/>
      <c r="L1568" s="150"/>
      <c r="M1568" s="155"/>
      <c r="T1568" s="156"/>
      <c r="AT1568" s="151" t="s">
        <v>171</v>
      </c>
      <c r="AU1568" s="151" t="s">
        <v>86</v>
      </c>
      <c r="AV1568" s="12" t="s">
        <v>86</v>
      </c>
      <c r="AW1568" s="12" t="s">
        <v>37</v>
      </c>
      <c r="AX1568" s="12" t="s">
        <v>76</v>
      </c>
      <c r="AY1568" s="151" t="s">
        <v>146</v>
      </c>
    </row>
    <row r="1569" spans="2:51" s="15" customFormat="1" ht="12">
      <c r="B1569" s="181"/>
      <c r="D1569" s="144" t="s">
        <v>171</v>
      </c>
      <c r="E1569" s="182" t="s">
        <v>3</v>
      </c>
      <c r="F1569" s="183" t="s">
        <v>271</v>
      </c>
      <c r="H1569" s="184">
        <v>139.5</v>
      </c>
      <c r="I1569" s="185"/>
      <c r="L1569" s="181"/>
      <c r="M1569" s="186"/>
      <c r="T1569" s="187"/>
      <c r="AT1569" s="182" t="s">
        <v>171</v>
      </c>
      <c r="AU1569" s="182" t="s">
        <v>86</v>
      </c>
      <c r="AV1569" s="15" t="s">
        <v>164</v>
      </c>
      <c r="AW1569" s="15" t="s">
        <v>37</v>
      </c>
      <c r="AX1569" s="15" t="s">
        <v>76</v>
      </c>
      <c r="AY1569" s="182" t="s">
        <v>146</v>
      </c>
    </row>
    <row r="1570" spans="2:51" s="14" customFormat="1" ht="12">
      <c r="B1570" s="163"/>
      <c r="D1570" s="144" t="s">
        <v>171</v>
      </c>
      <c r="E1570" s="164" t="s">
        <v>3</v>
      </c>
      <c r="F1570" s="165" t="s">
        <v>180</v>
      </c>
      <c r="H1570" s="166">
        <v>324.2</v>
      </c>
      <c r="I1570" s="167"/>
      <c r="L1570" s="163"/>
      <c r="M1570" s="168"/>
      <c r="T1570" s="169"/>
      <c r="AT1570" s="164" t="s">
        <v>171</v>
      </c>
      <c r="AU1570" s="164" t="s">
        <v>86</v>
      </c>
      <c r="AV1570" s="14" t="s">
        <v>153</v>
      </c>
      <c r="AW1570" s="14" t="s">
        <v>37</v>
      </c>
      <c r="AX1570" s="14" t="s">
        <v>84</v>
      </c>
      <c r="AY1570" s="164" t="s">
        <v>146</v>
      </c>
    </row>
    <row r="1571" spans="2:65" s="1" customFormat="1" ht="24.15" customHeight="1">
      <c r="B1571" s="129"/>
      <c r="C1571" s="130" t="s">
        <v>1738</v>
      </c>
      <c r="D1571" s="130" t="s">
        <v>148</v>
      </c>
      <c r="E1571" s="132" t="s">
        <v>1739</v>
      </c>
      <c r="F1571" s="133" t="s">
        <v>1740</v>
      </c>
      <c r="G1571" s="134" t="s">
        <v>151</v>
      </c>
      <c r="H1571" s="135">
        <v>324.2</v>
      </c>
      <c r="I1571" s="136"/>
      <c r="J1571" s="137">
        <f>ROUND(I1571*H1571,2)</f>
        <v>0</v>
      </c>
      <c r="K1571" s="133" t="s">
        <v>152</v>
      </c>
      <c r="L1571" s="34"/>
      <c r="M1571" s="138" t="s">
        <v>3</v>
      </c>
      <c r="N1571" s="139" t="s">
        <v>47</v>
      </c>
      <c r="P1571" s="140">
        <f>O1571*H1571</f>
        <v>0</v>
      </c>
      <c r="Q1571" s="140">
        <v>0.0002</v>
      </c>
      <c r="R1571" s="140">
        <f>Q1571*H1571</f>
        <v>0.06484</v>
      </c>
      <c r="S1571" s="140">
        <v>0</v>
      </c>
      <c r="T1571" s="141">
        <f>S1571*H1571</f>
        <v>0</v>
      </c>
      <c r="AR1571" s="142" t="s">
        <v>256</v>
      </c>
      <c r="AT1571" s="142" t="s">
        <v>148</v>
      </c>
      <c r="AU1571" s="142" t="s">
        <v>86</v>
      </c>
      <c r="AY1571" s="18" t="s">
        <v>146</v>
      </c>
      <c r="BE1571" s="143">
        <f>IF(N1571="základní",J1571,0)</f>
        <v>0</v>
      </c>
      <c r="BF1571" s="143">
        <f>IF(N1571="snížená",J1571,0)</f>
        <v>0</v>
      </c>
      <c r="BG1571" s="143">
        <f>IF(N1571="zákl. přenesená",J1571,0)</f>
        <v>0</v>
      </c>
      <c r="BH1571" s="143">
        <f>IF(N1571="sníž. přenesená",J1571,0)</f>
        <v>0</v>
      </c>
      <c r="BI1571" s="143">
        <f>IF(N1571="nulová",J1571,0)</f>
        <v>0</v>
      </c>
      <c r="BJ1571" s="18" t="s">
        <v>84</v>
      </c>
      <c r="BK1571" s="143">
        <f>ROUND(I1571*H1571,2)</f>
        <v>0</v>
      </c>
      <c r="BL1571" s="18" t="s">
        <v>256</v>
      </c>
      <c r="BM1571" s="142" t="s">
        <v>1741</v>
      </c>
    </row>
    <row r="1572" spans="2:47" s="1" customFormat="1" ht="12">
      <c r="B1572" s="34"/>
      <c r="D1572" s="144" t="s">
        <v>155</v>
      </c>
      <c r="F1572" s="145" t="s">
        <v>1742</v>
      </c>
      <c r="I1572" s="146"/>
      <c r="L1572" s="34"/>
      <c r="M1572" s="147"/>
      <c r="T1572" s="55"/>
      <c r="AT1572" s="18" t="s">
        <v>155</v>
      </c>
      <c r="AU1572" s="18" t="s">
        <v>86</v>
      </c>
    </row>
    <row r="1573" spans="2:47" s="1" customFormat="1" ht="12">
      <c r="B1573" s="34"/>
      <c r="D1573" s="148" t="s">
        <v>157</v>
      </c>
      <c r="F1573" s="149" t="s">
        <v>1743</v>
      </c>
      <c r="I1573" s="146"/>
      <c r="L1573" s="34"/>
      <c r="M1573" s="147"/>
      <c r="T1573" s="55"/>
      <c r="AT1573" s="18" t="s">
        <v>157</v>
      </c>
      <c r="AU1573" s="18" t="s">
        <v>86</v>
      </c>
    </row>
    <row r="1574" spans="2:51" s="13" customFormat="1" ht="12">
      <c r="B1574" s="157"/>
      <c r="D1574" s="144" t="s">
        <v>171</v>
      </c>
      <c r="E1574" s="158" t="s">
        <v>3</v>
      </c>
      <c r="F1574" s="159" t="s">
        <v>356</v>
      </c>
      <c r="H1574" s="158" t="s">
        <v>3</v>
      </c>
      <c r="I1574" s="160"/>
      <c r="L1574" s="157"/>
      <c r="M1574" s="161"/>
      <c r="T1574" s="162"/>
      <c r="AT1574" s="158" t="s">
        <v>171</v>
      </c>
      <c r="AU1574" s="158" t="s">
        <v>86</v>
      </c>
      <c r="AV1574" s="13" t="s">
        <v>84</v>
      </c>
      <c r="AW1574" s="13" t="s">
        <v>37</v>
      </c>
      <c r="AX1574" s="13" t="s">
        <v>76</v>
      </c>
      <c r="AY1574" s="158" t="s">
        <v>146</v>
      </c>
    </row>
    <row r="1575" spans="2:51" s="12" customFormat="1" ht="12">
      <c r="B1575" s="150"/>
      <c r="D1575" s="144" t="s">
        <v>171</v>
      </c>
      <c r="E1575" s="151" t="s">
        <v>3</v>
      </c>
      <c r="F1575" s="152" t="s">
        <v>1730</v>
      </c>
      <c r="H1575" s="153">
        <v>184.7</v>
      </c>
      <c r="I1575" s="154"/>
      <c r="L1575" s="150"/>
      <c r="M1575" s="155"/>
      <c r="T1575" s="156"/>
      <c r="AT1575" s="151" t="s">
        <v>171</v>
      </c>
      <c r="AU1575" s="151" t="s">
        <v>86</v>
      </c>
      <c r="AV1575" s="12" t="s">
        <v>86</v>
      </c>
      <c r="AW1575" s="12" t="s">
        <v>37</v>
      </c>
      <c r="AX1575" s="12" t="s">
        <v>76</v>
      </c>
      <c r="AY1575" s="151" t="s">
        <v>146</v>
      </c>
    </row>
    <row r="1576" spans="2:51" s="15" customFormat="1" ht="12">
      <c r="B1576" s="181"/>
      <c r="D1576" s="144" t="s">
        <v>171</v>
      </c>
      <c r="E1576" s="182" t="s">
        <v>3</v>
      </c>
      <c r="F1576" s="183" t="s">
        <v>271</v>
      </c>
      <c r="H1576" s="184">
        <v>184.7</v>
      </c>
      <c r="I1576" s="185"/>
      <c r="L1576" s="181"/>
      <c r="M1576" s="186"/>
      <c r="T1576" s="187"/>
      <c r="AT1576" s="182" t="s">
        <v>171</v>
      </c>
      <c r="AU1576" s="182" t="s">
        <v>86</v>
      </c>
      <c r="AV1576" s="15" t="s">
        <v>164</v>
      </c>
      <c r="AW1576" s="15" t="s">
        <v>37</v>
      </c>
      <c r="AX1576" s="15" t="s">
        <v>76</v>
      </c>
      <c r="AY1576" s="182" t="s">
        <v>146</v>
      </c>
    </row>
    <row r="1577" spans="2:51" s="13" customFormat="1" ht="12">
      <c r="B1577" s="157"/>
      <c r="D1577" s="144" t="s">
        <v>171</v>
      </c>
      <c r="E1577" s="158" t="s">
        <v>3</v>
      </c>
      <c r="F1577" s="159" t="s">
        <v>358</v>
      </c>
      <c r="H1577" s="158" t="s">
        <v>3</v>
      </c>
      <c r="I1577" s="160"/>
      <c r="L1577" s="157"/>
      <c r="M1577" s="161"/>
      <c r="T1577" s="162"/>
      <c r="AT1577" s="158" t="s">
        <v>171</v>
      </c>
      <c r="AU1577" s="158" t="s">
        <v>86</v>
      </c>
      <c r="AV1577" s="13" t="s">
        <v>84</v>
      </c>
      <c r="AW1577" s="13" t="s">
        <v>37</v>
      </c>
      <c r="AX1577" s="13" t="s">
        <v>76</v>
      </c>
      <c r="AY1577" s="158" t="s">
        <v>146</v>
      </c>
    </row>
    <row r="1578" spans="2:51" s="12" customFormat="1" ht="12">
      <c r="B1578" s="150"/>
      <c r="D1578" s="144" t="s">
        <v>171</v>
      </c>
      <c r="E1578" s="151" t="s">
        <v>3</v>
      </c>
      <c r="F1578" s="152" t="s">
        <v>1731</v>
      </c>
      <c r="H1578" s="153">
        <v>139.5</v>
      </c>
      <c r="I1578" s="154"/>
      <c r="L1578" s="150"/>
      <c r="M1578" s="155"/>
      <c r="T1578" s="156"/>
      <c r="AT1578" s="151" t="s">
        <v>171</v>
      </c>
      <c r="AU1578" s="151" t="s">
        <v>86</v>
      </c>
      <c r="AV1578" s="12" t="s">
        <v>86</v>
      </c>
      <c r="AW1578" s="12" t="s">
        <v>37</v>
      </c>
      <c r="AX1578" s="12" t="s">
        <v>76</v>
      </c>
      <c r="AY1578" s="151" t="s">
        <v>146</v>
      </c>
    </row>
    <row r="1579" spans="2:51" s="15" customFormat="1" ht="12">
      <c r="B1579" s="181"/>
      <c r="D1579" s="144" t="s">
        <v>171</v>
      </c>
      <c r="E1579" s="182" t="s">
        <v>3</v>
      </c>
      <c r="F1579" s="183" t="s">
        <v>271</v>
      </c>
      <c r="H1579" s="184">
        <v>139.5</v>
      </c>
      <c r="I1579" s="185"/>
      <c r="L1579" s="181"/>
      <c r="M1579" s="186"/>
      <c r="T1579" s="187"/>
      <c r="AT1579" s="182" t="s">
        <v>171</v>
      </c>
      <c r="AU1579" s="182" t="s">
        <v>86</v>
      </c>
      <c r="AV1579" s="15" t="s">
        <v>164</v>
      </c>
      <c r="AW1579" s="15" t="s">
        <v>37</v>
      </c>
      <c r="AX1579" s="15" t="s">
        <v>76</v>
      </c>
      <c r="AY1579" s="182" t="s">
        <v>146</v>
      </c>
    </row>
    <row r="1580" spans="2:51" s="14" customFormat="1" ht="12">
      <c r="B1580" s="163"/>
      <c r="D1580" s="144" t="s">
        <v>171</v>
      </c>
      <c r="E1580" s="164" t="s">
        <v>3</v>
      </c>
      <c r="F1580" s="165" t="s">
        <v>180</v>
      </c>
      <c r="H1580" s="166">
        <v>324.2</v>
      </c>
      <c r="I1580" s="167"/>
      <c r="L1580" s="163"/>
      <c r="M1580" s="168"/>
      <c r="T1580" s="169"/>
      <c r="AT1580" s="164" t="s">
        <v>171</v>
      </c>
      <c r="AU1580" s="164" t="s">
        <v>86</v>
      </c>
      <c r="AV1580" s="14" t="s">
        <v>153</v>
      </c>
      <c r="AW1580" s="14" t="s">
        <v>37</v>
      </c>
      <c r="AX1580" s="14" t="s">
        <v>84</v>
      </c>
      <c r="AY1580" s="164" t="s">
        <v>146</v>
      </c>
    </row>
    <row r="1581" spans="2:65" s="1" customFormat="1" ht="33" customHeight="1">
      <c r="B1581" s="129"/>
      <c r="C1581" s="130" t="s">
        <v>1744</v>
      </c>
      <c r="D1581" s="130" t="s">
        <v>148</v>
      </c>
      <c r="E1581" s="132" t="s">
        <v>1745</v>
      </c>
      <c r="F1581" s="133" t="s">
        <v>1746</v>
      </c>
      <c r="G1581" s="134" t="s">
        <v>151</v>
      </c>
      <c r="H1581" s="135">
        <v>324.2</v>
      </c>
      <c r="I1581" s="136"/>
      <c r="J1581" s="137">
        <f>ROUND(I1581*H1581,2)</f>
        <v>0</v>
      </c>
      <c r="K1581" s="133" t="s">
        <v>152</v>
      </c>
      <c r="L1581" s="34"/>
      <c r="M1581" s="138" t="s">
        <v>3</v>
      </c>
      <c r="N1581" s="139" t="s">
        <v>47</v>
      </c>
      <c r="P1581" s="140">
        <f>O1581*H1581</f>
        <v>0</v>
      </c>
      <c r="Q1581" s="140">
        <v>0.012</v>
      </c>
      <c r="R1581" s="140">
        <f>Q1581*H1581</f>
        <v>3.8904</v>
      </c>
      <c r="S1581" s="140">
        <v>0</v>
      </c>
      <c r="T1581" s="141">
        <f>S1581*H1581</f>
        <v>0</v>
      </c>
      <c r="AR1581" s="142" t="s">
        <v>256</v>
      </c>
      <c r="AT1581" s="142" t="s">
        <v>148</v>
      </c>
      <c r="AU1581" s="142" t="s">
        <v>86</v>
      </c>
      <c r="AY1581" s="18" t="s">
        <v>146</v>
      </c>
      <c r="BE1581" s="143">
        <f>IF(N1581="základní",J1581,0)</f>
        <v>0</v>
      </c>
      <c r="BF1581" s="143">
        <f>IF(N1581="snížená",J1581,0)</f>
        <v>0</v>
      </c>
      <c r="BG1581" s="143">
        <f>IF(N1581="zákl. přenesená",J1581,0)</f>
        <v>0</v>
      </c>
      <c r="BH1581" s="143">
        <f>IF(N1581="sníž. přenesená",J1581,0)</f>
        <v>0</v>
      </c>
      <c r="BI1581" s="143">
        <f>IF(N1581="nulová",J1581,0)</f>
        <v>0</v>
      </c>
      <c r="BJ1581" s="18" t="s">
        <v>84</v>
      </c>
      <c r="BK1581" s="143">
        <f>ROUND(I1581*H1581,2)</f>
        <v>0</v>
      </c>
      <c r="BL1581" s="18" t="s">
        <v>256</v>
      </c>
      <c r="BM1581" s="142" t="s">
        <v>1747</v>
      </c>
    </row>
    <row r="1582" spans="2:47" s="1" customFormat="1" ht="19.2">
      <c r="B1582" s="34"/>
      <c r="D1582" s="144" t="s">
        <v>155</v>
      </c>
      <c r="F1582" s="145" t="s">
        <v>1748</v>
      </c>
      <c r="I1582" s="146"/>
      <c r="L1582" s="34"/>
      <c r="M1582" s="147"/>
      <c r="T1582" s="55"/>
      <c r="AT1582" s="18" t="s">
        <v>155</v>
      </c>
      <c r="AU1582" s="18" t="s">
        <v>86</v>
      </c>
    </row>
    <row r="1583" spans="2:47" s="1" customFormat="1" ht="12">
      <c r="B1583" s="34"/>
      <c r="D1583" s="148" t="s">
        <v>157</v>
      </c>
      <c r="F1583" s="149" t="s">
        <v>1749</v>
      </c>
      <c r="I1583" s="146"/>
      <c r="L1583" s="34"/>
      <c r="M1583" s="147"/>
      <c r="T1583" s="55"/>
      <c r="AT1583" s="18" t="s">
        <v>157</v>
      </c>
      <c r="AU1583" s="18" t="s">
        <v>86</v>
      </c>
    </row>
    <row r="1584" spans="2:51" s="13" customFormat="1" ht="12">
      <c r="B1584" s="157"/>
      <c r="D1584" s="144" t="s">
        <v>171</v>
      </c>
      <c r="E1584" s="158" t="s">
        <v>3</v>
      </c>
      <c r="F1584" s="159" t="s">
        <v>356</v>
      </c>
      <c r="H1584" s="158" t="s">
        <v>3</v>
      </c>
      <c r="I1584" s="160"/>
      <c r="L1584" s="157"/>
      <c r="M1584" s="161"/>
      <c r="T1584" s="162"/>
      <c r="AT1584" s="158" t="s">
        <v>171</v>
      </c>
      <c r="AU1584" s="158" t="s">
        <v>86</v>
      </c>
      <c r="AV1584" s="13" t="s">
        <v>84</v>
      </c>
      <c r="AW1584" s="13" t="s">
        <v>37</v>
      </c>
      <c r="AX1584" s="13" t="s">
        <v>76</v>
      </c>
      <c r="AY1584" s="158" t="s">
        <v>146</v>
      </c>
    </row>
    <row r="1585" spans="2:51" s="12" customFormat="1" ht="12">
      <c r="B1585" s="150"/>
      <c r="D1585" s="144" t="s">
        <v>171</v>
      </c>
      <c r="E1585" s="151" t="s">
        <v>3</v>
      </c>
      <c r="F1585" s="152" t="s">
        <v>1730</v>
      </c>
      <c r="H1585" s="153">
        <v>184.7</v>
      </c>
      <c r="I1585" s="154"/>
      <c r="L1585" s="150"/>
      <c r="M1585" s="155"/>
      <c r="T1585" s="156"/>
      <c r="AT1585" s="151" t="s">
        <v>171</v>
      </c>
      <c r="AU1585" s="151" t="s">
        <v>86</v>
      </c>
      <c r="AV1585" s="12" t="s">
        <v>86</v>
      </c>
      <c r="AW1585" s="12" t="s">
        <v>37</v>
      </c>
      <c r="AX1585" s="12" t="s">
        <v>76</v>
      </c>
      <c r="AY1585" s="151" t="s">
        <v>146</v>
      </c>
    </row>
    <row r="1586" spans="2:51" s="15" customFormat="1" ht="12">
      <c r="B1586" s="181"/>
      <c r="D1586" s="144" t="s">
        <v>171</v>
      </c>
      <c r="E1586" s="182" t="s">
        <v>3</v>
      </c>
      <c r="F1586" s="183" t="s">
        <v>271</v>
      </c>
      <c r="H1586" s="184">
        <v>184.7</v>
      </c>
      <c r="I1586" s="185"/>
      <c r="L1586" s="181"/>
      <c r="M1586" s="186"/>
      <c r="T1586" s="187"/>
      <c r="AT1586" s="182" t="s">
        <v>171</v>
      </c>
      <c r="AU1586" s="182" t="s">
        <v>86</v>
      </c>
      <c r="AV1586" s="15" t="s">
        <v>164</v>
      </c>
      <c r="AW1586" s="15" t="s">
        <v>37</v>
      </c>
      <c r="AX1586" s="15" t="s">
        <v>76</v>
      </c>
      <c r="AY1586" s="182" t="s">
        <v>146</v>
      </c>
    </row>
    <row r="1587" spans="2:51" s="13" customFormat="1" ht="12">
      <c r="B1587" s="157"/>
      <c r="D1587" s="144" t="s">
        <v>171</v>
      </c>
      <c r="E1587" s="158" t="s">
        <v>3</v>
      </c>
      <c r="F1587" s="159" t="s">
        <v>358</v>
      </c>
      <c r="H1587" s="158" t="s">
        <v>3</v>
      </c>
      <c r="I1587" s="160"/>
      <c r="L1587" s="157"/>
      <c r="M1587" s="161"/>
      <c r="T1587" s="162"/>
      <c r="AT1587" s="158" t="s">
        <v>171</v>
      </c>
      <c r="AU1587" s="158" t="s">
        <v>86</v>
      </c>
      <c r="AV1587" s="13" t="s">
        <v>84</v>
      </c>
      <c r="AW1587" s="13" t="s">
        <v>37</v>
      </c>
      <c r="AX1587" s="13" t="s">
        <v>76</v>
      </c>
      <c r="AY1587" s="158" t="s">
        <v>146</v>
      </c>
    </row>
    <row r="1588" spans="2:51" s="12" customFormat="1" ht="12">
      <c r="B1588" s="150"/>
      <c r="D1588" s="144" t="s">
        <v>171</v>
      </c>
      <c r="E1588" s="151" t="s">
        <v>3</v>
      </c>
      <c r="F1588" s="152" t="s">
        <v>1731</v>
      </c>
      <c r="H1588" s="153">
        <v>139.5</v>
      </c>
      <c r="I1588" s="154"/>
      <c r="L1588" s="150"/>
      <c r="M1588" s="155"/>
      <c r="T1588" s="156"/>
      <c r="AT1588" s="151" t="s">
        <v>171</v>
      </c>
      <c r="AU1588" s="151" t="s">
        <v>86</v>
      </c>
      <c r="AV1588" s="12" t="s">
        <v>86</v>
      </c>
      <c r="AW1588" s="12" t="s">
        <v>37</v>
      </c>
      <c r="AX1588" s="12" t="s">
        <v>76</v>
      </c>
      <c r="AY1588" s="151" t="s">
        <v>146</v>
      </c>
    </row>
    <row r="1589" spans="2:51" s="15" customFormat="1" ht="12">
      <c r="B1589" s="181"/>
      <c r="D1589" s="144" t="s">
        <v>171</v>
      </c>
      <c r="E1589" s="182" t="s">
        <v>3</v>
      </c>
      <c r="F1589" s="183" t="s">
        <v>271</v>
      </c>
      <c r="H1589" s="184">
        <v>139.5</v>
      </c>
      <c r="I1589" s="185"/>
      <c r="L1589" s="181"/>
      <c r="M1589" s="186"/>
      <c r="T1589" s="187"/>
      <c r="AT1589" s="182" t="s">
        <v>171</v>
      </c>
      <c r="AU1589" s="182" t="s">
        <v>86</v>
      </c>
      <c r="AV1589" s="15" t="s">
        <v>164</v>
      </c>
      <c r="AW1589" s="15" t="s">
        <v>37</v>
      </c>
      <c r="AX1589" s="15" t="s">
        <v>76</v>
      </c>
      <c r="AY1589" s="182" t="s">
        <v>146</v>
      </c>
    </row>
    <row r="1590" spans="2:51" s="14" customFormat="1" ht="12">
      <c r="B1590" s="163"/>
      <c r="D1590" s="144" t="s">
        <v>171</v>
      </c>
      <c r="E1590" s="164" t="s">
        <v>3</v>
      </c>
      <c r="F1590" s="165" t="s">
        <v>180</v>
      </c>
      <c r="H1590" s="166">
        <v>324.2</v>
      </c>
      <c r="I1590" s="167"/>
      <c r="L1590" s="163"/>
      <c r="M1590" s="168"/>
      <c r="T1590" s="169"/>
      <c r="AT1590" s="164" t="s">
        <v>171</v>
      </c>
      <c r="AU1590" s="164" t="s">
        <v>86</v>
      </c>
      <c r="AV1590" s="14" t="s">
        <v>153</v>
      </c>
      <c r="AW1590" s="14" t="s">
        <v>37</v>
      </c>
      <c r="AX1590" s="14" t="s">
        <v>84</v>
      </c>
      <c r="AY1590" s="164" t="s">
        <v>146</v>
      </c>
    </row>
    <row r="1591" spans="2:65" s="1" customFormat="1" ht="24.15" customHeight="1">
      <c r="B1591" s="129"/>
      <c r="C1591" s="130" t="s">
        <v>1750</v>
      </c>
      <c r="D1591" s="130" t="s">
        <v>148</v>
      </c>
      <c r="E1591" s="132" t="s">
        <v>1751</v>
      </c>
      <c r="F1591" s="133" t="s">
        <v>1752</v>
      </c>
      <c r="G1591" s="134" t="s">
        <v>151</v>
      </c>
      <c r="H1591" s="135">
        <v>312.9</v>
      </c>
      <c r="I1591" s="136"/>
      <c r="J1591" s="137">
        <f>ROUND(I1591*H1591,2)</f>
        <v>0</v>
      </c>
      <c r="K1591" s="133" t="s">
        <v>152</v>
      </c>
      <c r="L1591" s="34"/>
      <c r="M1591" s="138" t="s">
        <v>3</v>
      </c>
      <c r="N1591" s="139" t="s">
        <v>47</v>
      </c>
      <c r="P1591" s="140">
        <f>O1591*H1591</f>
        <v>0</v>
      </c>
      <c r="Q1591" s="140">
        <v>0</v>
      </c>
      <c r="R1591" s="140">
        <f>Q1591*H1591</f>
        <v>0</v>
      </c>
      <c r="S1591" s="140">
        <v>0.003</v>
      </c>
      <c r="T1591" s="141">
        <f>S1591*H1591</f>
        <v>0.9387</v>
      </c>
      <c r="AR1591" s="142" t="s">
        <v>256</v>
      </c>
      <c r="AT1591" s="142" t="s">
        <v>148</v>
      </c>
      <c r="AU1591" s="142" t="s">
        <v>86</v>
      </c>
      <c r="AY1591" s="18" t="s">
        <v>146</v>
      </c>
      <c r="BE1591" s="143">
        <f>IF(N1591="základní",J1591,0)</f>
        <v>0</v>
      </c>
      <c r="BF1591" s="143">
        <f>IF(N1591="snížená",J1591,0)</f>
        <v>0</v>
      </c>
      <c r="BG1591" s="143">
        <f>IF(N1591="zákl. přenesená",J1591,0)</f>
        <v>0</v>
      </c>
      <c r="BH1591" s="143">
        <f>IF(N1591="sníž. přenesená",J1591,0)</f>
        <v>0</v>
      </c>
      <c r="BI1591" s="143">
        <f>IF(N1591="nulová",J1591,0)</f>
        <v>0</v>
      </c>
      <c r="BJ1591" s="18" t="s">
        <v>84</v>
      </c>
      <c r="BK1591" s="143">
        <f>ROUND(I1591*H1591,2)</f>
        <v>0</v>
      </c>
      <c r="BL1591" s="18" t="s">
        <v>256</v>
      </c>
      <c r="BM1591" s="142" t="s">
        <v>1753</v>
      </c>
    </row>
    <row r="1592" spans="2:47" s="1" customFormat="1" ht="19.2">
      <c r="B1592" s="34"/>
      <c r="D1592" s="144" t="s">
        <v>155</v>
      </c>
      <c r="F1592" s="145" t="s">
        <v>1754</v>
      </c>
      <c r="I1592" s="146"/>
      <c r="L1592" s="34"/>
      <c r="M1592" s="147"/>
      <c r="T1592" s="55"/>
      <c r="AT1592" s="18" t="s">
        <v>155</v>
      </c>
      <c r="AU1592" s="18" t="s">
        <v>86</v>
      </c>
    </row>
    <row r="1593" spans="2:47" s="1" customFormat="1" ht="12">
      <c r="B1593" s="34"/>
      <c r="D1593" s="148" t="s">
        <v>157</v>
      </c>
      <c r="F1593" s="149" t="s">
        <v>1755</v>
      </c>
      <c r="I1593" s="146"/>
      <c r="L1593" s="34"/>
      <c r="M1593" s="147"/>
      <c r="T1593" s="55"/>
      <c r="AT1593" s="18" t="s">
        <v>157</v>
      </c>
      <c r="AU1593" s="18" t="s">
        <v>86</v>
      </c>
    </row>
    <row r="1594" spans="2:51" s="13" customFormat="1" ht="12">
      <c r="B1594" s="157"/>
      <c r="D1594" s="144" t="s">
        <v>171</v>
      </c>
      <c r="E1594" s="158" t="s">
        <v>3</v>
      </c>
      <c r="F1594" s="159" t="s">
        <v>356</v>
      </c>
      <c r="H1594" s="158" t="s">
        <v>3</v>
      </c>
      <c r="I1594" s="160"/>
      <c r="L1594" s="157"/>
      <c r="M1594" s="161"/>
      <c r="T1594" s="162"/>
      <c r="AT1594" s="158" t="s">
        <v>171</v>
      </c>
      <c r="AU1594" s="158" t="s">
        <v>86</v>
      </c>
      <c r="AV1594" s="13" t="s">
        <v>84</v>
      </c>
      <c r="AW1594" s="13" t="s">
        <v>37</v>
      </c>
      <c r="AX1594" s="13" t="s">
        <v>76</v>
      </c>
      <c r="AY1594" s="158" t="s">
        <v>146</v>
      </c>
    </row>
    <row r="1595" spans="2:51" s="12" customFormat="1" ht="20.4">
      <c r="B1595" s="150"/>
      <c r="D1595" s="144" t="s">
        <v>171</v>
      </c>
      <c r="E1595" s="151" t="s">
        <v>3</v>
      </c>
      <c r="F1595" s="152" t="s">
        <v>1756</v>
      </c>
      <c r="H1595" s="153">
        <v>170.1</v>
      </c>
      <c r="I1595" s="154"/>
      <c r="L1595" s="150"/>
      <c r="M1595" s="155"/>
      <c r="T1595" s="156"/>
      <c r="AT1595" s="151" t="s">
        <v>171</v>
      </c>
      <c r="AU1595" s="151" t="s">
        <v>86</v>
      </c>
      <c r="AV1595" s="12" t="s">
        <v>86</v>
      </c>
      <c r="AW1595" s="12" t="s">
        <v>37</v>
      </c>
      <c r="AX1595" s="12" t="s">
        <v>76</v>
      </c>
      <c r="AY1595" s="151" t="s">
        <v>146</v>
      </c>
    </row>
    <row r="1596" spans="2:51" s="15" customFormat="1" ht="12">
      <c r="B1596" s="181"/>
      <c r="D1596" s="144" t="s">
        <v>171</v>
      </c>
      <c r="E1596" s="182" t="s">
        <v>3</v>
      </c>
      <c r="F1596" s="183" t="s">
        <v>271</v>
      </c>
      <c r="H1596" s="184">
        <v>170.1</v>
      </c>
      <c r="I1596" s="185"/>
      <c r="L1596" s="181"/>
      <c r="M1596" s="186"/>
      <c r="T1596" s="187"/>
      <c r="AT1596" s="182" t="s">
        <v>171</v>
      </c>
      <c r="AU1596" s="182" t="s">
        <v>86</v>
      </c>
      <c r="AV1596" s="15" t="s">
        <v>164</v>
      </c>
      <c r="AW1596" s="15" t="s">
        <v>37</v>
      </c>
      <c r="AX1596" s="15" t="s">
        <v>76</v>
      </c>
      <c r="AY1596" s="182" t="s">
        <v>146</v>
      </c>
    </row>
    <row r="1597" spans="2:51" s="13" customFormat="1" ht="12">
      <c r="B1597" s="157"/>
      <c r="D1597" s="144" t="s">
        <v>171</v>
      </c>
      <c r="E1597" s="158" t="s">
        <v>3</v>
      </c>
      <c r="F1597" s="159" t="s">
        <v>358</v>
      </c>
      <c r="H1597" s="158" t="s">
        <v>3</v>
      </c>
      <c r="I1597" s="160"/>
      <c r="L1597" s="157"/>
      <c r="M1597" s="161"/>
      <c r="T1597" s="162"/>
      <c r="AT1597" s="158" t="s">
        <v>171</v>
      </c>
      <c r="AU1597" s="158" t="s">
        <v>86</v>
      </c>
      <c r="AV1597" s="13" t="s">
        <v>84</v>
      </c>
      <c r="AW1597" s="13" t="s">
        <v>37</v>
      </c>
      <c r="AX1597" s="13" t="s">
        <v>76</v>
      </c>
      <c r="AY1597" s="158" t="s">
        <v>146</v>
      </c>
    </row>
    <row r="1598" spans="2:51" s="12" customFormat="1" ht="12">
      <c r="B1598" s="150"/>
      <c r="D1598" s="144" t="s">
        <v>171</v>
      </c>
      <c r="E1598" s="151" t="s">
        <v>3</v>
      </c>
      <c r="F1598" s="152" t="s">
        <v>1757</v>
      </c>
      <c r="H1598" s="153">
        <v>142.8</v>
      </c>
      <c r="I1598" s="154"/>
      <c r="L1598" s="150"/>
      <c r="M1598" s="155"/>
      <c r="T1598" s="156"/>
      <c r="AT1598" s="151" t="s">
        <v>171</v>
      </c>
      <c r="AU1598" s="151" t="s">
        <v>86</v>
      </c>
      <c r="AV1598" s="12" t="s">
        <v>86</v>
      </c>
      <c r="AW1598" s="12" t="s">
        <v>37</v>
      </c>
      <c r="AX1598" s="12" t="s">
        <v>76</v>
      </c>
      <c r="AY1598" s="151" t="s">
        <v>146</v>
      </c>
    </row>
    <row r="1599" spans="2:51" s="15" customFormat="1" ht="12">
      <c r="B1599" s="181"/>
      <c r="D1599" s="144" t="s">
        <v>171</v>
      </c>
      <c r="E1599" s="182" t="s">
        <v>3</v>
      </c>
      <c r="F1599" s="183" t="s">
        <v>271</v>
      </c>
      <c r="H1599" s="184">
        <v>142.8</v>
      </c>
      <c r="I1599" s="185"/>
      <c r="L1599" s="181"/>
      <c r="M1599" s="186"/>
      <c r="T1599" s="187"/>
      <c r="AT1599" s="182" t="s">
        <v>171</v>
      </c>
      <c r="AU1599" s="182" t="s">
        <v>86</v>
      </c>
      <c r="AV1599" s="15" t="s">
        <v>164</v>
      </c>
      <c r="AW1599" s="15" t="s">
        <v>37</v>
      </c>
      <c r="AX1599" s="15" t="s">
        <v>76</v>
      </c>
      <c r="AY1599" s="182" t="s">
        <v>146</v>
      </c>
    </row>
    <row r="1600" spans="2:51" s="14" customFormat="1" ht="12">
      <c r="B1600" s="163"/>
      <c r="D1600" s="144" t="s">
        <v>171</v>
      </c>
      <c r="E1600" s="164" t="s">
        <v>3</v>
      </c>
      <c r="F1600" s="165" t="s">
        <v>180</v>
      </c>
      <c r="H1600" s="166">
        <v>312.9</v>
      </c>
      <c r="I1600" s="167"/>
      <c r="L1600" s="163"/>
      <c r="M1600" s="168"/>
      <c r="T1600" s="169"/>
      <c r="AT1600" s="164" t="s">
        <v>171</v>
      </c>
      <c r="AU1600" s="164" t="s">
        <v>86</v>
      </c>
      <c r="AV1600" s="14" t="s">
        <v>153</v>
      </c>
      <c r="AW1600" s="14" t="s">
        <v>37</v>
      </c>
      <c r="AX1600" s="14" t="s">
        <v>84</v>
      </c>
      <c r="AY1600" s="164" t="s">
        <v>146</v>
      </c>
    </row>
    <row r="1601" spans="2:65" s="1" customFormat="1" ht="16.5" customHeight="1">
      <c r="B1601" s="129"/>
      <c r="C1601" s="130" t="s">
        <v>1758</v>
      </c>
      <c r="D1601" s="130" t="s">
        <v>148</v>
      </c>
      <c r="E1601" s="132" t="s">
        <v>1759</v>
      </c>
      <c r="F1601" s="133" t="s">
        <v>1760</v>
      </c>
      <c r="G1601" s="134" t="s">
        <v>151</v>
      </c>
      <c r="H1601" s="135">
        <v>324.2</v>
      </c>
      <c r="I1601" s="136"/>
      <c r="J1601" s="137">
        <f>ROUND(I1601*H1601,2)</f>
        <v>0</v>
      </c>
      <c r="K1601" s="133" t="s">
        <v>152</v>
      </c>
      <c r="L1601" s="34"/>
      <c r="M1601" s="138" t="s">
        <v>3</v>
      </c>
      <c r="N1601" s="139" t="s">
        <v>47</v>
      </c>
      <c r="P1601" s="140">
        <f>O1601*H1601</f>
        <v>0</v>
      </c>
      <c r="Q1601" s="140">
        <v>0.0003</v>
      </c>
      <c r="R1601" s="140">
        <f>Q1601*H1601</f>
        <v>0.09725999999999999</v>
      </c>
      <c r="S1601" s="140">
        <v>0</v>
      </c>
      <c r="T1601" s="141">
        <f>S1601*H1601</f>
        <v>0</v>
      </c>
      <c r="AR1601" s="142" t="s">
        <v>256</v>
      </c>
      <c r="AT1601" s="142" t="s">
        <v>148</v>
      </c>
      <c r="AU1601" s="142" t="s">
        <v>86</v>
      </c>
      <c r="AY1601" s="18" t="s">
        <v>146</v>
      </c>
      <c r="BE1601" s="143">
        <f>IF(N1601="základní",J1601,0)</f>
        <v>0</v>
      </c>
      <c r="BF1601" s="143">
        <f>IF(N1601="snížená",J1601,0)</f>
        <v>0</v>
      </c>
      <c r="BG1601" s="143">
        <f>IF(N1601="zákl. přenesená",J1601,0)</f>
        <v>0</v>
      </c>
      <c r="BH1601" s="143">
        <f>IF(N1601="sníž. přenesená",J1601,0)</f>
        <v>0</v>
      </c>
      <c r="BI1601" s="143">
        <f>IF(N1601="nulová",J1601,0)</f>
        <v>0</v>
      </c>
      <c r="BJ1601" s="18" t="s">
        <v>84</v>
      </c>
      <c r="BK1601" s="143">
        <f>ROUND(I1601*H1601,2)</f>
        <v>0</v>
      </c>
      <c r="BL1601" s="18" t="s">
        <v>256</v>
      </c>
      <c r="BM1601" s="142" t="s">
        <v>1761</v>
      </c>
    </row>
    <row r="1602" spans="2:47" s="1" customFormat="1" ht="19.2">
      <c r="B1602" s="34"/>
      <c r="D1602" s="144" t="s">
        <v>155</v>
      </c>
      <c r="F1602" s="145" t="s">
        <v>1762</v>
      </c>
      <c r="I1602" s="146"/>
      <c r="L1602" s="34"/>
      <c r="M1602" s="147"/>
      <c r="T1602" s="55"/>
      <c r="AT1602" s="18" t="s">
        <v>155</v>
      </c>
      <c r="AU1602" s="18" t="s">
        <v>86</v>
      </c>
    </row>
    <row r="1603" spans="2:47" s="1" customFormat="1" ht="12">
      <c r="B1603" s="34"/>
      <c r="D1603" s="148" t="s">
        <v>157</v>
      </c>
      <c r="F1603" s="149" t="s">
        <v>1763</v>
      </c>
      <c r="I1603" s="146"/>
      <c r="L1603" s="34"/>
      <c r="M1603" s="147"/>
      <c r="T1603" s="55"/>
      <c r="AT1603" s="18" t="s">
        <v>157</v>
      </c>
      <c r="AU1603" s="18" t="s">
        <v>86</v>
      </c>
    </row>
    <row r="1604" spans="2:51" s="13" customFormat="1" ht="12">
      <c r="B1604" s="157"/>
      <c r="D1604" s="144" t="s">
        <v>171</v>
      </c>
      <c r="E1604" s="158" t="s">
        <v>3</v>
      </c>
      <c r="F1604" s="159" t="s">
        <v>356</v>
      </c>
      <c r="H1604" s="158" t="s">
        <v>3</v>
      </c>
      <c r="I1604" s="160"/>
      <c r="L1604" s="157"/>
      <c r="M1604" s="161"/>
      <c r="T1604" s="162"/>
      <c r="AT1604" s="158" t="s">
        <v>171</v>
      </c>
      <c r="AU1604" s="158" t="s">
        <v>86</v>
      </c>
      <c r="AV1604" s="13" t="s">
        <v>84</v>
      </c>
      <c r="AW1604" s="13" t="s">
        <v>37</v>
      </c>
      <c r="AX1604" s="13" t="s">
        <v>76</v>
      </c>
      <c r="AY1604" s="158" t="s">
        <v>146</v>
      </c>
    </row>
    <row r="1605" spans="2:51" s="12" customFormat="1" ht="12">
      <c r="B1605" s="150"/>
      <c r="D1605" s="144" t="s">
        <v>171</v>
      </c>
      <c r="E1605" s="151" t="s">
        <v>3</v>
      </c>
      <c r="F1605" s="152" t="s">
        <v>1730</v>
      </c>
      <c r="H1605" s="153">
        <v>184.7</v>
      </c>
      <c r="I1605" s="154"/>
      <c r="L1605" s="150"/>
      <c r="M1605" s="155"/>
      <c r="T1605" s="156"/>
      <c r="AT1605" s="151" t="s">
        <v>171</v>
      </c>
      <c r="AU1605" s="151" t="s">
        <v>86</v>
      </c>
      <c r="AV1605" s="12" t="s">
        <v>86</v>
      </c>
      <c r="AW1605" s="12" t="s">
        <v>37</v>
      </c>
      <c r="AX1605" s="12" t="s">
        <v>76</v>
      </c>
      <c r="AY1605" s="151" t="s">
        <v>146</v>
      </c>
    </row>
    <row r="1606" spans="2:51" s="15" customFormat="1" ht="12">
      <c r="B1606" s="181"/>
      <c r="D1606" s="144" t="s">
        <v>171</v>
      </c>
      <c r="E1606" s="182" t="s">
        <v>3</v>
      </c>
      <c r="F1606" s="183" t="s">
        <v>271</v>
      </c>
      <c r="H1606" s="184">
        <v>184.7</v>
      </c>
      <c r="I1606" s="185"/>
      <c r="L1606" s="181"/>
      <c r="M1606" s="186"/>
      <c r="T1606" s="187"/>
      <c r="AT1606" s="182" t="s">
        <v>171</v>
      </c>
      <c r="AU1606" s="182" t="s">
        <v>86</v>
      </c>
      <c r="AV1606" s="15" t="s">
        <v>164</v>
      </c>
      <c r="AW1606" s="15" t="s">
        <v>37</v>
      </c>
      <c r="AX1606" s="15" t="s">
        <v>76</v>
      </c>
      <c r="AY1606" s="182" t="s">
        <v>146</v>
      </c>
    </row>
    <row r="1607" spans="2:51" s="13" customFormat="1" ht="12">
      <c r="B1607" s="157"/>
      <c r="D1607" s="144" t="s">
        <v>171</v>
      </c>
      <c r="E1607" s="158" t="s">
        <v>3</v>
      </c>
      <c r="F1607" s="159" t="s">
        <v>358</v>
      </c>
      <c r="H1607" s="158" t="s">
        <v>3</v>
      </c>
      <c r="I1607" s="160"/>
      <c r="L1607" s="157"/>
      <c r="M1607" s="161"/>
      <c r="T1607" s="162"/>
      <c r="AT1607" s="158" t="s">
        <v>171</v>
      </c>
      <c r="AU1607" s="158" t="s">
        <v>86</v>
      </c>
      <c r="AV1607" s="13" t="s">
        <v>84</v>
      </c>
      <c r="AW1607" s="13" t="s">
        <v>37</v>
      </c>
      <c r="AX1607" s="13" t="s">
        <v>76</v>
      </c>
      <c r="AY1607" s="158" t="s">
        <v>146</v>
      </c>
    </row>
    <row r="1608" spans="2:51" s="12" customFormat="1" ht="12">
      <c r="B1608" s="150"/>
      <c r="D1608" s="144" t="s">
        <v>171</v>
      </c>
      <c r="E1608" s="151" t="s">
        <v>3</v>
      </c>
      <c r="F1608" s="152" t="s">
        <v>1731</v>
      </c>
      <c r="H1608" s="153">
        <v>139.5</v>
      </c>
      <c r="I1608" s="154"/>
      <c r="L1608" s="150"/>
      <c r="M1608" s="155"/>
      <c r="T1608" s="156"/>
      <c r="AT1608" s="151" t="s">
        <v>171</v>
      </c>
      <c r="AU1608" s="151" t="s">
        <v>86</v>
      </c>
      <c r="AV1608" s="12" t="s">
        <v>86</v>
      </c>
      <c r="AW1608" s="12" t="s">
        <v>37</v>
      </c>
      <c r="AX1608" s="12" t="s">
        <v>76</v>
      </c>
      <c r="AY1608" s="151" t="s">
        <v>146</v>
      </c>
    </row>
    <row r="1609" spans="2:51" s="15" customFormat="1" ht="12">
      <c r="B1609" s="181"/>
      <c r="D1609" s="144" t="s">
        <v>171</v>
      </c>
      <c r="E1609" s="182" t="s">
        <v>3</v>
      </c>
      <c r="F1609" s="183" t="s">
        <v>271</v>
      </c>
      <c r="H1609" s="184">
        <v>139.5</v>
      </c>
      <c r="I1609" s="185"/>
      <c r="L1609" s="181"/>
      <c r="M1609" s="186"/>
      <c r="T1609" s="187"/>
      <c r="AT1609" s="182" t="s">
        <v>171</v>
      </c>
      <c r="AU1609" s="182" t="s">
        <v>86</v>
      </c>
      <c r="AV1609" s="15" t="s">
        <v>164</v>
      </c>
      <c r="AW1609" s="15" t="s">
        <v>37</v>
      </c>
      <c r="AX1609" s="15" t="s">
        <v>76</v>
      </c>
      <c r="AY1609" s="182" t="s">
        <v>146</v>
      </c>
    </row>
    <row r="1610" spans="2:51" s="14" customFormat="1" ht="12">
      <c r="B1610" s="163"/>
      <c r="D1610" s="144" t="s">
        <v>171</v>
      </c>
      <c r="E1610" s="164" t="s">
        <v>3</v>
      </c>
      <c r="F1610" s="165" t="s">
        <v>180</v>
      </c>
      <c r="H1610" s="166">
        <v>324.2</v>
      </c>
      <c r="I1610" s="167"/>
      <c r="L1610" s="163"/>
      <c r="M1610" s="168"/>
      <c r="T1610" s="169"/>
      <c r="AT1610" s="164" t="s">
        <v>171</v>
      </c>
      <c r="AU1610" s="164" t="s">
        <v>86</v>
      </c>
      <c r="AV1610" s="14" t="s">
        <v>153</v>
      </c>
      <c r="AW1610" s="14" t="s">
        <v>37</v>
      </c>
      <c r="AX1610" s="14" t="s">
        <v>84</v>
      </c>
      <c r="AY1610" s="164" t="s">
        <v>146</v>
      </c>
    </row>
    <row r="1611" spans="2:65" s="1" customFormat="1" ht="16.5" customHeight="1">
      <c r="B1611" s="129"/>
      <c r="C1611" s="170" t="s">
        <v>1764</v>
      </c>
      <c r="D1611" s="170" t="s">
        <v>257</v>
      </c>
      <c r="E1611" s="172" t="s">
        <v>1765</v>
      </c>
      <c r="F1611" s="173" t="s">
        <v>1766</v>
      </c>
      <c r="G1611" s="174" t="s">
        <v>151</v>
      </c>
      <c r="H1611" s="175">
        <v>372.83</v>
      </c>
      <c r="I1611" s="176"/>
      <c r="J1611" s="177">
        <f>ROUND(I1611*H1611,2)</f>
        <v>0</v>
      </c>
      <c r="K1611" s="173" t="s">
        <v>152</v>
      </c>
      <c r="L1611" s="178"/>
      <c r="M1611" s="179" t="s">
        <v>3</v>
      </c>
      <c r="N1611" s="180" t="s">
        <v>47</v>
      </c>
      <c r="P1611" s="140">
        <f>O1611*H1611</f>
        <v>0</v>
      </c>
      <c r="Q1611" s="140">
        <v>0.00264</v>
      </c>
      <c r="R1611" s="140">
        <f>Q1611*H1611</f>
        <v>0.9842711999999999</v>
      </c>
      <c r="S1611" s="140">
        <v>0</v>
      </c>
      <c r="T1611" s="141">
        <f>S1611*H1611</f>
        <v>0</v>
      </c>
      <c r="AR1611" s="142" t="s">
        <v>379</v>
      </c>
      <c r="AT1611" s="142" t="s">
        <v>257</v>
      </c>
      <c r="AU1611" s="142" t="s">
        <v>86</v>
      </c>
      <c r="AY1611" s="18" t="s">
        <v>146</v>
      </c>
      <c r="BE1611" s="143">
        <f>IF(N1611="základní",J1611,0)</f>
        <v>0</v>
      </c>
      <c r="BF1611" s="143">
        <f>IF(N1611="snížená",J1611,0)</f>
        <v>0</v>
      </c>
      <c r="BG1611" s="143">
        <f>IF(N1611="zákl. přenesená",J1611,0)</f>
        <v>0</v>
      </c>
      <c r="BH1611" s="143">
        <f>IF(N1611="sníž. přenesená",J1611,0)</f>
        <v>0</v>
      </c>
      <c r="BI1611" s="143">
        <f>IF(N1611="nulová",J1611,0)</f>
        <v>0</v>
      </c>
      <c r="BJ1611" s="18" t="s">
        <v>84</v>
      </c>
      <c r="BK1611" s="143">
        <f>ROUND(I1611*H1611,2)</f>
        <v>0</v>
      </c>
      <c r="BL1611" s="18" t="s">
        <v>256</v>
      </c>
      <c r="BM1611" s="142" t="s">
        <v>1767</v>
      </c>
    </row>
    <row r="1612" spans="2:47" s="1" customFormat="1" ht="12">
      <c r="B1612" s="34"/>
      <c r="D1612" s="144" t="s">
        <v>155</v>
      </c>
      <c r="F1612" s="145" t="s">
        <v>1766</v>
      </c>
      <c r="I1612" s="146"/>
      <c r="L1612" s="34"/>
      <c r="M1612" s="147"/>
      <c r="T1612" s="55"/>
      <c r="AT1612" s="18" t="s">
        <v>155</v>
      </c>
      <c r="AU1612" s="18" t="s">
        <v>86</v>
      </c>
    </row>
    <row r="1613" spans="2:51" s="12" customFormat="1" ht="12">
      <c r="B1613" s="150"/>
      <c r="D1613" s="144" t="s">
        <v>171</v>
      </c>
      <c r="F1613" s="152" t="s">
        <v>1768</v>
      </c>
      <c r="H1613" s="153">
        <v>372.83</v>
      </c>
      <c r="I1613" s="154"/>
      <c r="L1613" s="150"/>
      <c r="M1613" s="155"/>
      <c r="T1613" s="156"/>
      <c r="AT1613" s="151" t="s">
        <v>171</v>
      </c>
      <c r="AU1613" s="151" t="s">
        <v>86</v>
      </c>
      <c r="AV1613" s="12" t="s">
        <v>86</v>
      </c>
      <c r="AW1613" s="12" t="s">
        <v>4</v>
      </c>
      <c r="AX1613" s="12" t="s">
        <v>84</v>
      </c>
      <c r="AY1613" s="151" t="s">
        <v>146</v>
      </c>
    </row>
    <row r="1614" spans="2:65" s="1" customFormat="1" ht="21.75" customHeight="1">
      <c r="B1614" s="129"/>
      <c r="C1614" s="130" t="s">
        <v>1769</v>
      </c>
      <c r="D1614" s="130" t="s">
        <v>148</v>
      </c>
      <c r="E1614" s="132" t="s">
        <v>1770</v>
      </c>
      <c r="F1614" s="133" t="s">
        <v>1771</v>
      </c>
      <c r="G1614" s="134" t="s">
        <v>375</v>
      </c>
      <c r="H1614" s="135">
        <v>326.931</v>
      </c>
      <c r="I1614" s="136"/>
      <c r="J1614" s="137">
        <f>ROUND(I1614*H1614,2)</f>
        <v>0</v>
      </c>
      <c r="K1614" s="133" t="s">
        <v>152</v>
      </c>
      <c r="L1614" s="34"/>
      <c r="M1614" s="138" t="s">
        <v>3</v>
      </c>
      <c r="N1614" s="139" t="s">
        <v>47</v>
      </c>
      <c r="P1614" s="140">
        <f>O1614*H1614</f>
        <v>0</v>
      </c>
      <c r="Q1614" s="140">
        <v>0</v>
      </c>
      <c r="R1614" s="140">
        <f>Q1614*H1614</f>
        <v>0</v>
      </c>
      <c r="S1614" s="140">
        <v>0.0003</v>
      </c>
      <c r="T1614" s="141">
        <f>S1614*H1614</f>
        <v>0.09807929999999998</v>
      </c>
      <c r="AR1614" s="142" t="s">
        <v>256</v>
      </c>
      <c r="AT1614" s="142" t="s">
        <v>148</v>
      </c>
      <c r="AU1614" s="142" t="s">
        <v>86</v>
      </c>
      <c r="AY1614" s="18" t="s">
        <v>146</v>
      </c>
      <c r="BE1614" s="143">
        <f>IF(N1614="základní",J1614,0)</f>
        <v>0</v>
      </c>
      <c r="BF1614" s="143">
        <f>IF(N1614="snížená",J1614,0)</f>
        <v>0</v>
      </c>
      <c r="BG1614" s="143">
        <f>IF(N1614="zákl. přenesená",J1614,0)</f>
        <v>0</v>
      </c>
      <c r="BH1614" s="143">
        <f>IF(N1614="sníž. přenesená",J1614,0)</f>
        <v>0</v>
      </c>
      <c r="BI1614" s="143">
        <f>IF(N1614="nulová",J1614,0)</f>
        <v>0</v>
      </c>
      <c r="BJ1614" s="18" t="s">
        <v>84</v>
      </c>
      <c r="BK1614" s="143">
        <f>ROUND(I1614*H1614,2)</f>
        <v>0</v>
      </c>
      <c r="BL1614" s="18" t="s">
        <v>256</v>
      </c>
      <c r="BM1614" s="142" t="s">
        <v>1772</v>
      </c>
    </row>
    <row r="1615" spans="2:47" s="1" customFormat="1" ht="12">
      <c r="B1615" s="34"/>
      <c r="D1615" s="144" t="s">
        <v>155</v>
      </c>
      <c r="F1615" s="145" t="s">
        <v>1773</v>
      </c>
      <c r="I1615" s="146"/>
      <c r="L1615" s="34"/>
      <c r="M1615" s="147"/>
      <c r="T1615" s="55"/>
      <c r="AT1615" s="18" t="s">
        <v>155</v>
      </c>
      <c r="AU1615" s="18" t="s">
        <v>86</v>
      </c>
    </row>
    <row r="1616" spans="2:47" s="1" customFormat="1" ht="12">
      <c r="B1616" s="34"/>
      <c r="D1616" s="148" t="s">
        <v>157</v>
      </c>
      <c r="F1616" s="149" t="s">
        <v>1774</v>
      </c>
      <c r="I1616" s="146"/>
      <c r="L1616" s="34"/>
      <c r="M1616" s="147"/>
      <c r="T1616" s="55"/>
      <c r="AT1616" s="18" t="s">
        <v>157</v>
      </c>
      <c r="AU1616" s="18" t="s">
        <v>86</v>
      </c>
    </row>
    <row r="1617" spans="2:51" s="13" customFormat="1" ht="12">
      <c r="B1617" s="157"/>
      <c r="D1617" s="144" t="s">
        <v>171</v>
      </c>
      <c r="E1617" s="158" t="s">
        <v>3</v>
      </c>
      <c r="F1617" s="159" t="s">
        <v>356</v>
      </c>
      <c r="H1617" s="158" t="s">
        <v>3</v>
      </c>
      <c r="I1617" s="160"/>
      <c r="L1617" s="157"/>
      <c r="M1617" s="161"/>
      <c r="T1617" s="162"/>
      <c r="AT1617" s="158" t="s">
        <v>171</v>
      </c>
      <c r="AU1617" s="158" t="s">
        <v>86</v>
      </c>
      <c r="AV1617" s="13" t="s">
        <v>84</v>
      </c>
      <c r="AW1617" s="13" t="s">
        <v>37</v>
      </c>
      <c r="AX1617" s="13" t="s">
        <v>76</v>
      </c>
      <c r="AY1617" s="158" t="s">
        <v>146</v>
      </c>
    </row>
    <row r="1618" spans="2:51" s="12" customFormat="1" ht="12">
      <c r="B1618" s="150"/>
      <c r="D1618" s="144" t="s">
        <v>171</v>
      </c>
      <c r="E1618" s="151" t="s">
        <v>3</v>
      </c>
      <c r="F1618" s="152" t="s">
        <v>1775</v>
      </c>
      <c r="H1618" s="153">
        <v>27.34</v>
      </c>
      <c r="I1618" s="154"/>
      <c r="L1618" s="150"/>
      <c r="M1618" s="155"/>
      <c r="T1618" s="156"/>
      <c r="AT1618" s="151" t="s">
        <v>171</v>
      </c>
      <c r="AU1618" s="151" t="s">
        <v>86</v>
      </c>
      <c r="AV1618" s="12" t="s">
        <v>86</v>
      </c>
      <c r="AW1618" s="12" t="s">
        <v>37</v>
      </c>
      <c r="AX1618" s="12" t="s">
        <v>76</v>
      </c>
      <c r="AY1618" s="151" t="s">
        <v>146</v>
      </c>
    </row>
    <row r="1619" spans="2:51" s="12" customFormat="1" ht="12">
      <c r="B1619" s="150"/>
      <c r="D1619" s="144" t="s">
        <v>171</v>
      </c>
      <c r="E1619" s="151" t="s">
        <v>3</v>
      </c>
      <c r="F1619" s="152" t="s">
        <v>1776</v>
      </c>
      <c r="H1619" s="153">
        <v>56.87</v>
      </c>
      <c r="I1619" s="154"/>
      <c r="L1619" s="150"/>
      <c r="M1619" s="155"/>
      <c r="T1619" s="156"/>
      <c r="AT1619" s="151" t="s">
        <v>171</v>
      </c>
      <c r="AU1619" s="151" t="s">
        <v>86</v>
      </c>
      <c r="AV1619" s="12" t="s">
        <v>86</v>
      </c>
      <c r="AW1619" s="12" t="s">
        <v>37</v>
      </c>
      <c r="AX1619" s="12" t="s">
        <v>76</v>
      </c>
      <c r="AY1619" s="151" t="s">
        <v>146</v>
      </c>
    </row>
    <row r="1620" spans="2:51" s="12" customFormat="1" ht="12">
      <c r="B1620" s="150"/>
      <c r="D1620" s="144" t="s">
        <v>171</v>
      </c>
      <c r="E1620" s="151" t="s">
        <v>3</v>
      </c>
      <c r="F1620" s="152" t="s">
        <v>1777</v>
      </c>
      <c r="H1620" s="153">
        <v>21.74</v>
      </c>
      <c r="I1620" s="154"/>
      <c r="L1620" s="150"/>
      <c r="M1620" s="155"/>
      <c r="T1620" s="156"/>
      <c r="AT1620" s="151" t="s">
        <v>171</v>
      </c>
      <c r="AU1620" s="151" t="s">
        <v>86</v>
      </c>
      <c r="AV1620" s="12" t="s">
        <v>86</v>
      </c>
      <c r="AW1620" s="12" t="s">
        <v>37</v>
      </c>
      <c r="AX1620" s="12" t="s">
        <v>76</v>
      </c>
      <c r="AY1620" s="151" t="s">
        <v>146</v>
      </c>
    </row>
    <row r="1621" spans="2:51" s="12" customFormat="1" ht="12">
      <c r="B1621" s="150"/>
      <c r="D1621" s="144" t="s">
        <v>171</v>
      </c>
      <c r="E1621" s="151" t="s">
        <v>3</v>
      </c>
      <c r="F1621" s="152" t="s">
        <v>1778</v>
      </c>
      <c r="H1621" s="153">
        <v>30.52</v>
      </c>
      <c r="I1621" s="154"/>
      <c r="L1621" s="150"/>
      <c r="M1621" s="155"/>
      <c r="T1621" s="156"/>
      <c r="AT1621" s="151" t="s">
        <v>171</v>
      </c>
      <c r="AU1621" s="151" t="s">
        <v>86</v>
      </c>
      <c r="AV1621" s="12" t="s">
        <v>86</v>
      </c>
      <c r="AW1621" s="12" t="s">
        <v>37</v>
      </c>
      <c r="AX1621" s="12" t="s">
        <v>76</v>
      </c>
      <c r="AY1621" s="151" t="s">
        <v>146</v>
      </c>
    </row>
    <row r="1622" spans="2:51" s="12" customFormat="1" ht="12">
      <c r="B1622" s="150"/>
      <c r="D1622" s="144" t="s">
        <v>171</v>
      </c>
      <c r="E1622" s="151" t="s">
        <v>3</v>
      </c>
      <c r="F1622" s="152" t="s">
        <v>1779</v>
      </c>
      <c r="H1622" s="153">
        <v>24.88</v>
      </c>
      <c r="I1622" s="154"/>
      <c r="L1622" s="150"/>
      <c r="M1622" s="155"/>
      <c r="T1622" s="156"/>
      <c r="AT1622" s="151" t="s">
        <v>171</v>
      </c>
      <c r="AU1622" s="151" t="s">
        <v>86</v>
      </c>
      <c r="AV1622" s="12" t="s">
        <v>86</v>
      </c>
      <c r="AW1622" s="12" t="s">
        <v>37</v>
      </c>
      <c r="AX1622" s="12" t="s">
        <v>76</v>
      </c>
      <c r="AY1622" s="151" t="s">
        <v>146</v>
      </c>
    </row>
    <row r="1623" spans="2:51" s="12" customFormat="1" ht="12">
      <c r="B1623" s="150"/>
      <c r="D1623" s="144" t="s">
        <v>171</v>
      </c>
      <c r="E1623" s="151" t="s">
        <v>3</v>
      </c>
      <c r="F1623" s="152" t="s">
        <v>1780</v>
      </c>
      <c r="H1623" s="153">
        <v>15.32</v>
      </c>
      <c r="I1623" s="154"/>
      <c r="L1623" s="150"/>
      <c r="M1623" s="155"/>
      <c r="T1623" s="156"/>
      <c r="AT1623" s="151" t="s">
        <v>171</v>
      </c>
      <c r="AU1623" s="151" t="s">
        <v>86</v>
      </c>
      <c r="AV1623" s="12" t="s">
        <v>86</v>
      </c>
      <c r="AW1623" s="12" t="s">
        <v>37</v>
      </c>
      <c r="AX1623" s="12" t="s">
        <v>76</v>
      </c>
      <c r="AY1623" s="151" t="s">
        <v>146</v>
      </c>
    </row>
    <row r="1624" spans="2:51" s="15" customFormat="1" ht="12">
      <c r="B1624" s="181"/>
      <c r="D1624" s="144" t="s">
        <v>171</v>
      </c>
      <c r="E1624" s="182" t="s">
        <v>3</v>
      </c>
      <c r="F1624" s="183" t="s">
        <v>271</v>
      </c>
      <c r="H1624" s="184">
        <v>176.67</v>
      </c>
      <c r="I1624" s="185"/>
      <c r="L1624" s="181"/>
      <c r="M1624" s="186"/>
      <c r="T1624" s="187"/>
      <c r="AT1624" s="182" t="s">
        <v>171</v>
      </c>
      <c r="AU1624" s="182" t="s">
        <v>86</v>
      </c>
      <c r="AV1624" s="15" t="s">
        <v>164</v>
      </c>
      <c r="AW1624" s="15" t="s">
        <v>37</v>
      </c>
      <c r="AX1624" s="15" t="s">
        <v>76</v>
      </c>
      <c r="AY1624" s="182" t="s">
        <v>146</v>
      </c>
    </row>
    <row r="1625" spans="2:51" s="13" customFormat="1" ht="12">
      <c r="B1625" s="157"/>
      <c r="D1625" s="144" t="s">
        <v>171</v>
      </c>
      <c r="E1625" s="158" t="s">
        <v>3</v>
      </c>
      <c r="F1625" s="159" t="s">
        <v>358</v>
      </c>
      <c r="H1625" s="158" t="s">
        <v>3</v>
      </c>
      <c r="I1625" s="160"/>
      <c r="L1625" s="157"/>
      <c r="M1625" s="161"/>
      <c r="T1625" s="162"/>
      <c r="AT1625" s="158" t="s">
        <v>171</v>
      </c>
      <c r="AU1625" s="158" t="s">
        <v>86</v>
      </c>
      <c r="AV1625" s="13" t="s">
        <v>84</v>
      </c>
      <c r="AW1625" s="13" t="s">
        <v>37</v>
      </c>
      <c r="AX1625" s="13" t="s">
        <v>76</v>
      </c>
      <c r="AY1625" s="158" t="s">
        <v>146</v>
      </c>
    </row>
    <row r="1626" spans="2:51" s="12" customFormat="1" ht="12">
      <c r="B1626" s="150"/>
      <c r="D1626" s="144" t="s">
        <v>171</v>
      </c>
      <c r="E1626" s="151" t="s">
        <v>3</v>
      </c>
      <c r="F1626" s="152" t="s">
        <v>1781</v>
      </c>
      <c r="H1626" s="153">
        <v>39.14</v>
      </c>
      <c r="I1626" s="154"/>
      <c r="L1626" s="150"/>
      <c r="M1626" s="155"/>
      <c r="T1626" s="156"/>
      <c r="AT1626" s="151" t="s">
        <v>171</v>
      </c>
      <c r="AU1626" s="151" t="s">
        <v>86</v>
      </c>
      <c r="AV1626" s="12" t="s">
        <v>86</v>
      </c>
      <c r="AW1626" s="12" t="s">
        <v>37</v>
      </c>
      <c r="AX1626" s="12" t="s">
        <v>76</v>
      </c>
      <c r="AY1626" s="151" t="s">
        <v>146</v>
      </c>
    </row>
    <row r="1627" spans="2:51" s="12" customFormat="1" ht="12">
      <c r="B1627" s="150"/>
      <c r="D1627" s="144" t="s">
        <v>171</v>
      </c>
      <c r="E1627" s="151" t="s">
        <v>3</v>
      </c>
      <c r="F1627" s="152" t="s">
        <v>1782</v>
      </c>
      <c r="H1627" s="153">
        <v>12.12</v>
      </c>
      <c r="I1627" s="154"/>
      <c r="L1627" s="150"/>
      <c r="M1627" s="155"/>
      <c r="T1627" s="156"/>
      <c r="AT1627" s="151" t="s">
        <v>171</v>
      </c>
      <c r="AU1627" s="151" t="s">
        <v>86</v>
      </c>
      <c r="AV1627" s="12" t="s">
        <v>86</v>
      </c>
      <c r="AW1627" s="12" t="s">
        <v>37</v>
      </c>
      <c r="AX1627" s="12" t="s">
        <v>76</v>
      </c>
      <c r="AY1627" s="151" t="s">
        <v>146</v>
      </c>
    </row>
    <row r="1628" spans="2:51" s="12" customFormat="1" ht="20.4">
      <c r="B1628" s="150"/>
      <c r="D1628" s="144" t="s">
        <v>171</v>
      </c>
      <c r="E1628" s="151" t="s">
        <v>3</v>
      </c>
      <c r="F1628" s="152" t="s">
        <v>1783</v>
      </c>
      <c r="H1628" s="153">
        <v>40.581</v>
      </c>
      <c r="I1628" s="154"/>
      <c r="L1628" s="150"/>
      <c r="M1628" s="155"/>
      <c r="T1628" s="156"/>
      <c r="AT1628" s="151" t="s">
        <v>171</v>
      </c>
      <c r="AU1628" s="151" t="s">
        <v>86</v>
      </c>
      <c r="AV1628" s="12" t="s">
        <v>86</v>
      </c>
      <c r="AW1628" s="12" t="s">
        <v>37</v>
      </c>
      <c r="AX1628" s="12" t="s">
        <v>76</v>
      </c>
      <c r="AY1628" s="151" t="s">
        <v>146</v>
      </c>
    </row>
    <row r="1629" spans="2:51" s="12" customFormat="1" ht="12">
      <c r="B1629" s="150"/>
      <c r="D1629" s="144" t="s">
        <v>171</v>
      </c>
      <c r="E1629" s="151" t="s">
        <v>3</v>
      </c>
      <c r="F1629" s="152" t="s">
        <v>1784</v>
      </c>
      <c r="H1629" s="153">
        <v>21.16</v>
      </c>
      <c r="I1629" s="154"/>
      <c r="L1629" s="150"/>
      <c r="M1629" s="155"/>
      <c r="T1629" s="156"/>
      <c r="AT1629" s="151" t="s">
        <v>171</v>
      </c>
      <c r="AU1629" s="151" t="s">
        <v>86</v>
      </c>
      <c r="AV1629" s="12" t="s">
        <v>86</v>
      </c>
      <c r="AW1629" s="12" t="s">
        <v>37</v>
      </c>
      <c r="AX1629" s="12" t="s">
        <v>76</v>
      </c>
      <c r="AY1629" s="151" t="s">
        <v>146</v>
      </c>
    </row>
    <row r="1630" spans="2:51" s="12" customFormat="1" ht="12">
      <c r="B1630" s="150"/>
      <c r="D1630" s="144" t="s">
        <v>171</v>
      </c>
      <c r="E1630" s="151" t="s">
        <v>3</v>
      </c>
      <c r="F1630" s="152" t="s">
        <v>1785</v>
      </c>
      <c r="H1630" s="153">
        <v>37.26</v>
      </c>
      <c r="I1630" s="154"/>
      <c r="L1630" s="150"/>
      <c r="M1630" s="155"/>
      <c r="T1630" s="156"/>
      <c r="AT1630" s="151" t="s">
        <v>171</v>
      </c>
      <c r="AU1630" s="151" t="s">
        <v>86</v>
      </c>
      <c r="AV1630" s="12" t="s">
        <v>86</v>
      </c>
      <c r="AW1630" s="12" t="s">
        <v>37</v>
      </c>
      <c r="AX1630" s="12" t="s">
        <v>76</v>
      </c>
      <c r="AY1630" s="151" t="s">
        <v>146</v>
      </c>
    </row>
    <row r="1631" spans="2:51" s="15" customFormat="1" ht="12">
      <c r="B1631" s="181"/>
      <c r="D1631" s="144" t="s">
        <v>171</v>
      </c>
      <c r="E1631" s="182" t="s">
        <v>3</v>
      </c>
      <c r="F1631" s="183" t="s">
        <v>271</v>
      </c>
      <c r="H1631" s="184">
        <v>150.261</v>
      </c>
      <c r="I1631" s="185"/>
      <c r="L1631" s="181"/>
      <c r="M1631" s="186"/>
      <c r="T1631" s="187"/>
      <c r="AT1631" s="182" t="s">
        <v>171</v>
      </c>
      <c r="AU1631" s="182" t="s">
        <v>86</v>
      </c>
      <c r="AV1631" s="15" t="s">
        <v>164</v>
      </c>
      <c r="AW1631" s="15" t="s">
        <v>37</v>
      </c>
      <c r="AX1631" s="15" t="s">
        <v>76</v>
      </c>
      <c r="AY1631" s="182" t="s">
        <v>146</v>
      </c>
    </row>
    <row r="1632" spans="2:51" s="14" customFormat="1" ht="12">
      <c r="B1632" s="163"/>
      <c r="D1632" s="144" t="s">
        <v>171</v>
      </c>
      <c r="E1632" s="164" t="s">
        <v>3</v>
      </c>
      <c r="F1632" s="165" t="s">
        <v>180</v>
      </c>
      <c r="H1632" s="166">
        <v>326.931</v>
      </c>
      <c r="I1632" s="167"/>
      <c r="L1632" s="163"/>
      <c r="M1632" s="168"/>
      <c r="T1632" s="169"/>
      <c r="AT1632" s="164" t="s">
        <v>171</v>
      </c>
      <c r="AU1632" s="164" t="s">
        <v>86</v>
      </c>
      <c r="AV1632" s="14" t="s">
        <v>153</v>
      </c>
      <c r="AW1632" s="14" t="s">
        <v>37</v>
      </c>
      <c r="AX1632" s="14" t="s">
        <v>84</v>
      </c>
      <c r="AY1632" s="164" t="s">
        <v>146</v>
      </c>
    </row>
    <row r="1633" spans="2:65" s="1" customFormat="1" ht="16.5" customHeight="1">
      <c r="B1633" s="129"/>
      <c r="C1633" s="130" t="s">
        <v>1786</v>
      </c>
      <c r="D1633" s="130" t="s">
        <v>148</v>
      </c>
      <c r="E1633" s="132" t="s">
        <v>1787</v>
      </c>
      <c r="F1633" s="133" t="s">
        <v>1788</v>
      </c>
      <c r="G1633" s="134" t="s">
        <v>375</v>
      </c>
      <c r="H1633" s="135">
        <v>312.19</v>
      </c>
      <c r="I1633" s="136"/>
      <c r="J1633" s="137">
        <f>ROUND(I1633*H1633,2)</f>
        <v>0</v>
      </c>
      <c r="K1633" s="133" t="s">
        <v>152</v>
      </c>
      <c r="L1633" s="34"/>
      <c r="M1633" s="138" t="s">
        <v>3</v>
      </c>
      <c r="N1633" s="139" t="s">
        <v>47</v>
      </c>
      <c r="P1633" s="140">
        <f>O1633*H1633</f>
        <v>0</v>
      </c>
      <c r="Q1633" s="140">
        <v>1.26999E-05</v>
      </c>
      <c r="R1633" s="140">
        <f>Q1633*H1633</f>
        <v>0.003964781781</v>
      </c>
      <c r="S1633" s="140">
        <v>0</v>
      </c>
      <c r="T1633" s="141">
        <f>S1633*H1633</f>
        <v>0</v>
      </c>
      <c r="AR1633" s="142" t="s">
        <v>256</v>
      </c>
      <c r="AT1633" s="142" t="s">
        <v>148</v>
      </c>
      <c r="AU1633" s="142" t="s">
        <v>86</v>
      </c>
      <c r="AY1633" s="18" t="s">
        <v>146</v>
      </c>
      <c r="BE1633" s="143">
        <f>IF(N1633="základní",J1633,0)</f>
        <v>0</v>
      </c>
      <c r="BF1633" s="143">
        <f>IF(N1633="snížená",J1633,0)</f>
        <v>0</v>
      </c>
      <c r="BG1633" s="143">
        <f>IF(N1633="zákl. přenesená",J1633,0)</f>
        <v>0</v>
      </c>
      <c r="BH1633" s="143">
        <f>IF(N1633="sníž. přenesená",J1633,0)</f>
        <v>0</v>
      </c>
      <c r="BI1633" s="143">
        <f>IF(N1633="nulová",J1633,0)</f>
        <v>0</v>
      </c>
      <c r="BJ1633" s="18" t="s">
        <v>84</v>
      </c>
      <c r="BK1633" s="143">
        <f>ROUND(I1633*H1633,2)</f>
        <v>0</v>
      </c>
      <c r="BL1633" s="18" t="s">
        <v>256</v>
      </c>
      <c r="BM1633" s="142" t="s">
        <v>1789</v>
      </c>
    </row>
    <row r="1634" spans="2:47" s="1" customFormat="1" ht="12">
      <c r="B1634" s="34"/>
      <c r="D1634" s="144" t="s">
        <v>155</v>
      </c>
      <c r="F1634" s="145" t="s">
        <v>1790</v>
      </c>
      <c r="I1634" s="146"/>
      <c r="L1634" s="34"/>
      <c r="M1634" s="147"/>
      <c r="T1634" s="55"/>
      <c r="AT1634" s="18" t="s">
        <v>155</v>
      </c>
      <c r="AU1634" s="18" t="s">
        <v>86</v>
      </c>
    </row>
    <row r="1635" spans="2:47" s="1" customFormat="1" ht="12">
      <c r="B1635" s="34"/>
      <c r="D1635" s="148" t="s">
        <v>157</v>
      </c>
      <c r="F1635" s="149" t="s">
        <v>1791</v>
      </c>
      <c r="I1635" s="146"/>
      <c r="L1635" s="34"/>
      <c r="M1635" s="147"/>
      <c r="T1635" s="55"/>
      <c r="AT1635" s="18" t="s">
        <v>157</v>
      </c>
      <c r="AU1635" s="18" t="s">
        <v>86</v>
      </c>
    </row>
    <row r="1636" spans="2:51" s="13" customFormat="1" ht="12">
      <c r="B1636" s="157"/>
      <c r="D1636" s="144" t="s">
        <v>171</v>
      </c>
      <c r="E1636" s="158" t="s">
        <v>3</v>
      </c>
      <c r="F1636" s="159" t="s">
        <v>356</v>
      </c>
      <c r="H1636" s="158" t="s">
        <v>3</v>
      </c>
      <c r="I1636" s="160"/>
      <c r="L1636" s="157"/>
      <c r="M1636" s="161"/>
      <c r="T1636" s="162"/>
      <c r="AT1636" s="158" t="s">
        <v>171</v>
      </c>
      <c r="AU1636" s="158" t="s">
        <v>86</v>
      </c>
      <c r="AV1636" s="13" t="s">
        <v>84</v>
      </c>
      <c r="AW1636" s="13" t="s">
        <v>37</v>
      </c>
      <c r="AX1636" s="13" t="s">
        <v>76</v>
      </c>
      <c r="AY1636" s="158" t="s">
        <v>146</v>
      </c>
    </row>
    <row r="1637" spans="2:51" s="12" customFormat="1" ht="12">
      <c r="B1637" s="150"/>
      <c r="D1637" s="144" t="s">
        <v>171</v>
      </c>
      <c r="E1637" s="151" t="s">
        <v>3</v>
      </c>
      <c r="F1637" s="152" t="s">
        <v>1792</v>
      </c>
      <c r="H1637" s="153">
        <v>12.84</v>
      </c>
      <c r="I1637" s="154"/>
      <c r="L1637" s="150"/>
      <c r="M1637" s="155"/>
      <c r="T1637" s="156"/>
      <c r="AT1637" s="151" t="s">
        <v>171</v>
      </c>
      <c r="AU1637" s="151" t="s">
        <v>86</v>
      </c>
      <c r="AV1637" s="12" t="s">
        <v>86</v>
      </c>
      <c r="AW1637" s="12" t="s">
        <v>37</v>
      </c>
      <c r="AX1637" s="12" t="s">
        <v>76</v>
      </c>
      <c r="AY1637" s="151" t="s">
        <v>146</v>
      </c>
    </row>
    <row r="1638" spans="2:51" s="12" customFormat="1" ht="12">
      <c r="B1638" s="150"/>
      <c r="D1638" s="144" t="s">
        <v>171</v>
      </c>
      <c r="E1638" s="151" t="s">
        <v>3</v>
      </c>
      <c r="F1638" s="152" t="s">
        <v>1793</v>
      </c>
      <c r="H1638" s="153">
        <v>40.25</v>
      </c>
      <c r="I1638" s="154"/>
      <c r="L1638" s="150"/>
      <c r="M1638" s="155"/>
      <c r="T1638" s="156"/>
      <c r="AT1638" s="151" t="s">
        <v>171</v>
      </c>
      <c r="AU1638" s="151" t="s">
        <v>86</v>
      </c>
      <c r="AV1638" s="12" t="s">
        <v>86</v>
      </c>
      <c r="AW1638" s="12" t="s">
        <v>37</v>
      </c>
      <c r="AX1638" s="12" t="s">
        <v>76</v>
      </c>
      <c r="AY1638" s="151" t="s">
        <v>146</v>
      </c>
    </row>
    <row r="1639" spans="2:51" s="12" customFormat="1" ht="12">
      <c r="B1639" s="150"/>
      <c r="D1639" s="144" t="s">
        <v>171</v>
      </c>
      <c r="E1639" s="151" t="s">
        <v>3</v>
      </c>
      <c r="F1639" s="152" t="s">
        <v>1794</v>
      </c>
      <c r="H1639" s="153">
        <v>12.95</v>
      </c>
      <c r="I1639" s="154"/>
      <c r="L1639" s="150"/>
      <c r="M1639" s="155"/>
      <c r="T1639" s="156"/>
      <c r="AT1639" s="151" t="s">
        <v>171</v>
      </c>
      <c r="AU1639" s="151" t="s">
        <v>86</v>
      </c>
      <c r="AV1639" s="12" t="s">
        <v>86</v>
      </c>
      <c r="AW1639" s="12" t="s">
        <v>37</v>
      </c>
      <c r="AX1639" s="12" t="s">
        <v>76</v>
      </c>
      <c r="AY1639" s="151" t="s">
        <v>146</v>
      </c>
    </row>
    <row r="1640" spans="2:51" s="12" customFormat="1" ht="12">
      <c r="B1640" s="150"/>
      <c r="D1640" s="144" t="s">
        <v>171</v>
      </c>
      <c r="E1640" s="151" t="s">
        <v>3</v>
      </c>
      <c r="F1640" s="152" t="s">
        <v>1795</v>
      </c>
      <c r="H1640" s="153">
        <v>10.8</v>
      </c>
      <c r="I1640" s="154"/>
      <c r="L1640" s="150"/>
      <c r="M1640" s="155"/>
      <c r="T1640" s="156"/>
      <c r="AT1640" s="151" t="s">
        <v>171</v>
      </c>
      <c r="AU1640" s="151" t="s">
        <v>86</v>
      </c>
      <c r="AV1640" s="12" t="s">
        <v>86</v>
      </c>
      <c r="AW1640" s="12" t="s">
        <v>37</v>
      </c>
      <c r="AX1640" s="12" t="s">
        <v>76</v>
      </c>
      <c r="AY1640" s="151" t="s">
        <v>146</v>
      </c>
    </row>
    <row r="1641" spans="2:51" s="12" customFormat="1" ht="12">
      <c r="B1641" s="150"/>
      <c r="D1641" s="144" t="s">
        <v>171</v>
      </c>
      <c r="E1641" s="151" t="s">
        <v>3</v>
      </c>
      <c r="F1641" s="152" t="s">
        <v>1796</v>
      </c>
      <c r="H1641" s="153">
        <v>8.74</v>
      </c>
      <c r="I1641" s="154"/>
      <c r="L1641" s="150"/>
      <c r="M1641" s="155"/>
      <c r="T1641" s="156"/>
      <c r="AT1641" s="151" t="s">
        <v>171</v>
      </c>
      <c r="AU1641" s="151" t="s">
        <v>86</v>
      </c>
      <c r="AV1641" s="12" t="s">
        <v>86</v>
      </c>
      <c r="AW1641" s="12" t="s">
        <v>37</v>
      </c>
      <c r="AX1641" s="12" t="s">
        <v>76</v>
      </c>
      <c r="AY1641" s="151" t="s">
        <v>146</v>
      </c>
    </row>
    <row r="1642" spans="2:51" s="12" customFormat="1" ht="12">
      <c r="B1642" s="150"/>
      <c r="D1642" s="144" t="s">
        <v>171</v>
      </c>
      <c r="E1642" s="151" t="s">
        <v>3</v>
      </c>
      <c r="F1642" s="152" t="s">
        <v>1797</v>
      </c>
      <c r="H1642" s="153">
        <v>12.18</v>
      </c>
      <c r="I1642" s="154"/>
      <c r="L1642" s="150"/>
      <c r="M1642" s="155"/>
      <c r="T1642" s="156"/>
      <c r="AT1642" s="151" t="s">
        <v>171</v>
      </c>
      <c r="AU1642" s="151" t="s">
        <v>86</v>
      </c>
      <c r="AV1642" s="12" t="s">
        <v>86</v>
      </c>
      <c r="AW1642" s="12" t="s">
        <v>37</v>
      </c>
      <c r="AX1642" s="12" t="s">
        <v>76</v>
      </c>
      <c r="AY1642" s="151" t="s">
        <v>146</v>
      </c>
    </row>
    <row r="1643" spans="2:51" s="12" customFormat="1" ht="12">
      <c r="B1643" s="150"/>
      <c r="D1643" s="144" t="s">
        <v>171</v>
      </c>
      <c r="E1643" s="151" t="s">
        <v>3</v>
      </c>
      <c r="F1643" s="152" t="s">
        <v>1798</v>
      </c>
      <c r="H1643" s="153">
        <v>19.64</v>
      </c>
      <c r="I1643" s="154"/>
      <c r="L1643" s="150"/>
      <c r="M1643" s="155"/>
      <c r="T1643" s="156"/>
      <c r="AT1643" s="151" t="s">
        <v>171</v>
      </c>
      <c r="AU1643" s="151" t="s">
        <v>86</v>
      </c>
      <c r="AV1643" s="12" t="s">
        <v>86</v>
      </c>
      <c r="AW1643" s="12" t="s">
        <v>37</v>
      </c>
      <c r="AX1643" s="12" t="s">
        <v>76</v>
      </c>
      <c r="AY1643" s="151" t="s">
        <v>146</v>
      </c>
    </row>
    <row r="1644" spans="2:51" s="12" customFormat="1" ht="12">
      <c r="B1644" s="150"/>
      <c r="D1644" s="144" t="s">
        <v>171</v>
      </c>
      <c r="E1644" s="151" t="s">
        <v>3</v>
      </c>
      <c r="F1644" s="152" t="s">
        <v>1799</v>
      </c>
      <c r="H1644" s="153">
        <v>23.47</v>
      </c>
      <c r="I1644" s="154"/>
      <c r="L1644" s="150"/>
      <c r="M1644" s="155"/>
      <c r="T1644" s="156"/>
      <c r="AT1644" s="151" t="s">
        <v>171</v>
      </c>
      <c r="AU1644" s="151" t="s">
        <v>86</v>
      </c>
      <c r="AV1644" s="12" t="s">
        <v>86</v>
      </c>
      <c r="AW1644" s="12" t="s">
        <v>37</v>
      </c>
      <c r="AX1644" s="12" t="s">
        <v>76</v>
      </c>
      <c r="AY1644" s="151" t="s">
        <v>146</v>
      </c>
    </row>
    <row r="1645" spans="2:51" s="12" customFormat="1" ht="12">
      <c r="B1645" s="150"/>
      <c r="D1645" s="144" t="s">
        <v>171</v>
      </c>
      <c r="E1645" s="151" t="s">
        <v>3</v>
      </c>
      <c r="F1645" s="152" t="s">
        <v>1800</v>
      </c>
      <c r="H1645" s="153">
        <v>29.39</v>
      </c>
      <c r="I1645" s="154"/>
      <c r="L1645" s="150"/>
      <c r="M1645" s="155"/>
      <c r="T1645" s="156"/>
      <c r="AT1645" s="151" t="s">
        <v>171</v>
      </c>
      <c r="AU1645" s="151" t="s">
        <v>86</v>
      </c>
      <c r="AV1645" s="12" t="s">
        <v>86</v>
      </c>
      <c r="AW1645" s="12" t="s">
        <v>37</v>
      </c>
      <c r="AX1645" s="12" t="s">
        <v>76</v>
      </c>
      <c r="AY1645" s="151" t="s">
        <v>146</v>
      </c>
    </row>
    <row r="1646" spans="2:51" s="15" customFormat="1" ht="12">
      <c r="B1646" s="181"/>
      <c r="D1646" s="144" t="s">
        <v>171</v>
      </c>
      <c r="E1646" s="182" t="s">
        <v>3</v>
      </c>
      <c r="F1646" s="183" t="s">
        <v>271</v>
      </c>
      <c r="H1646" s="184">
        <v>170.26</v>
      </c>
      <c r="I1646" s="185"/>
      <c r="L1646" s="181"/>
      <c r="M1646" s="186"/>
      <c r="T1646" s="187"/>
      <c r="AT1646" s="182" t="s">
        <v>171</v>
      </c>
      <c r="AU1646" s="182" t="s">
        <v>86</v>
      </c>
      <c r="AV1646" s="15" t="s">
        <v>164</v>
      </c>
      <c r="AW1646" s="15" t="s">
        <v>37</v>
      </c>
      <c r="AX1646" s="15" t="s">
        <v>76</v>
      </c>
      <c r="AY1646" s="182" t="s">
        <v>146</v>
      </c>
    </row>
    <row r="1647" spans="2:51" s="12" customFormat="1" ht="12">
      <c r="B1647" s="150"/>
      <c r="D1647" s="144" t="s">
        <v>171</v>
      </c>
      <c r="E1647" s="151" t="s">
        <v>3</v>
      </c>
      <c r="F1647" s="152" t="s">
        <v>1801</v>
      </c>
      <c r="H1647" s="153">
        <v>14.75</v>
      </c>
      <c r="I1647" s="154"/>
      <c r="L1647" s="150"/>
      <c r="M1647" s="155"/>
      <c r="T1647" s="156"/>
      <c r="AT1647" s="151" t="s">
        <v>171</v>
      </c>
      <c r="AU1647" s="151" t="s">
        <v>86</v>
      </c>
      <c r="AV1647" s="12" t="s">
        <v>86</v>
      </c>
      <c r="AW1647" s="12" t="s">
        <v>37</v>
      </c>
      <c r="AX1647" s="12" t="s">
        <v>76</v>
      </c>
      <c r="AY1647" s="151" t="s">
        <v>146</v>
      </c>
    </row>
    <row r="1648" spans="2:51" s="12" customFormat="1" ht="12">
      <c r="B1648" s="150"/>
      <c r="D1648" s="144" t="s">
        <v>171</v>
      </c>
      <c r="E1648" s="151" t="s">
        <v>3</v>
      </c>
      <c r="F1648" s="152" t="s">
        <v>1802</v>
      </c>
      <c r="H1648" s="153">
        <v>12.9</v>
      </c>
      <c r="I1648" s="154"/>
      <c r="L1648" s="150"/>
      <c r="M1648" s="155"/>
      <c r="T1648" s="156"/>
      <c r="AT1648" s="151" t="s">
        <v>171</v>
      </c>
      <c r="AU1648" s="151" t="s">
        <v>86</v>
      </c>
      <c r="AV1648" s="12" t="s">
        <v>86</v>
      </c>
      <c r="AW1648" s="12" t="s">
        <v>37</v>
      </c>
      <c r="AX1648" s="12" t="s">
        <v>76</v>
      </c>
      <c r="AY1648" s="151" t="s">
        <v>146</v>
      </c>
    </row>
    <row r="1649" spans="2:51" s="12" customFormat="1" ht="12">
      <c r="B1649" s="150"/>
      <c r="D1649" s="144" t="s">
        <v>171</v>
      </c>
      <c r="E1649" s="151" t="s">
        <v>3</v>
      </c>
      <c r="F1649" s="152" t="s">
        <v>1803</v>
      </c>
      <c r="H1649" s="153">
        <v>8.295</v>
      </c>
      <c r="I1649" s="154"/>
      <c r="L1649" s="150"/>
      <c r="M1649" s="155"/>
      <c r="T1649" s="156"/>
      <c r="AT1649" s="151" t="s">
        <v>171</v>
      </c>
      <c r="AU1649" s="151" t="s">
        <v>86</v>
      </c>
      <c r="AV1649" s="12" t="s">
        <v>86</v>
      </c>
      <c r="AW1649" s="12" t="s">
        <v>37</v>
      </c>
      <c r="AX1649" s="12" t="s">
        <v>76</v>
      </c>
      <c r="AY1649" s="151" t="s">
        <v>146</v>
      </c>
    </row>
    <row r="1650" spans="2:51" s="12" customFormat="1" ht="20.4">
      <c r="B1650" s="150"/>
      <c r="D1650" s="144" t="s">
        <v>171</v>
      </c>
      <c r="E1650" s="151" t="s">
        <v>3</v>
      </c>
      <c r="F1650" s="152" t="s">
        <v>1804</v>
      </c>
      <c r="H1650" s="153">
        <v>39.005</v>
      </c>
      <c r="I1650" s="154"/>
      <c r="L1650" s="150"/>
      <c r="M1650" s="155"/>
      <c r="T1650" s="156"/>
      <c r="AT1650" s="151" t="s">
        <v>171</v>
      </c>
      <c r="AU1650" s="151" t="s">
        <v>86</v>
      </c>
      <c r="AV1650" s="12" t="s">
        <v>86</v>
      </c>
      <c r="AW1650" s="12" t="s">
        <v>37</v>
      </c>
      <c r="AX1650" s="12" t="s">
        <v>76</v>
      </c>
      <c r="AY1650" s="151" t="s">
        <v>146</v>
      </c>
    </row>
    <row r="1651" spans="2:51" s="12" customFormat="1" ht="12">
      <c r="B1651" s="150"/>
      <c r="D1651" s="144" t="s">
        <v>171</v>
      </c>
      <c r="E1651" s="151" t="s">
        <v>3</v>
      </c>
      <c r="F1651" s="152" t="s">
        <v>1805</v>
      </c>
      <c r="H1651" s="153">
        <v>66.98</v>
      </c>
      <c r="I1651" s="154"/>
      <c r="L1651" s="150"/>
      <c r="M1651" s="155"/>
      <c r="T1651" s="156"/>
      <c r="AT1651" s="151" t="s">
        <v>171</v>
      </c>
      <c r="AU1651" s="151" t="s">
        <v>86</v>
      </c>
      <c r="AV1651" s="12" t="s">
        <v>86</v>
      </c>
      <c r="AW1651" s="12" t="s">
        <v>37</v>
      </c>
      <c r="AX1651" s="12" t="s">
        <v>76</v>
      </c>
      <c r="AY1651" s="151" t="s">
        <v>146</v>
      </c>
    </row>
    <row r="1652" spans="2:51" s="15" customFormat="1" ht="12">
      <c r="B1652" s="181"/>
      <c r="D1652" s="144" t="s">
        <v>171</v>
      </c>
      <c r="E1652" s="182" t="s">
        <v>3</v>
      </c>
      <c r="F1652" s="183" t="s">
        <v>271</v>
      </c>
      <c r="H1652" s="184">
        <v>141.93</v>
      </c>
      <c r="I1652" s="185"/>
      <c r="L1652" s="181"/>
      <c r="M1652" s="186"/>
      <c r="T1652" s="187"/>
      <c r="AT1652" s="182" t="s">
        <v>171</v>
      </c>
      <c r="AU1652" s="182" t="s">
        <v>86</v>
      </c>
      <c r="AV1652" s="15" t="s">
        <v>164</v>
      </c>
      <c r="AW1652" s="15" t="s">
        <v>37</v>
      </c>
      <c r="AX1652" s="15" t="s">
        <v>76</v>
      </c>
      <c r="AY1652" s="182" t="s">
        <v>146</v>
      </c>
    </row>
    <row r="1653" spans="2:51" s="14" customFormat="1" ht="12">
      <c r="B1653" s="163"/>
      <c r="D1653" s="144" t="s">
        <v>171</v>
      </c>
      <c r="E1653" s="164" t="s">
        <v>3</v>
      </c>
      <c r="F1653" s="165" t="s">
        <v>180</v>
      </c>
      <c r="H1653" s="166">
        <v>312.19</v>
      </c>
      <c r="I1653" s="167"/>
      <c r="L1653" s="163"/>
      <c r="M1653" s="168"/>
      <c r="T1653" s="169"/>
      <c r="AT1653" s="164" t="s">
        <v>171</v>
      </c>
      <c r="AU1653" s="164" t="s">
        <v>86</v>
      </c>
      <c r="AV1653" s="14" t="s">
        <v>153</v>
      </c>
      <c r="AW1653" s="14" t="s">
        <v>37</v>
      </c>
      <c r="AX1653" s="14" t="s">
        <v>84</v>
      </c>
      <c r="AY1653" s="164" t="s">
        <v>146</v>
      </c>
    </row>
    <row r="1654" spans="2:65" s="1" customFormat="1" ht="16.5" customHeight="1">
      <c r="B1654" s="129"/>
      <c r="C1654" s="170" t="s">
        <v>1806</v>
      </c>
      <c r="D1654" s="170" t="s">
        <v>257</v>
      </c>
      <c r="E1654" s="172" t="s">
        <v>1807</v>
      </c>
      <c r="F1654" s="173" t="s">
        <v>1808</v>
      </c>
      <c r="G1654" s="174" t="s">
        <v>375</v>
      </c>
      <c r="H1654" s="175">
        <v>318.434</v>
      </c>
      <c r="I1654" s="176"/>
      <c r="J1654" s="177">
        <f>ROUND(I1654*H1654,2)</f>
        <v>0</v>
      </c>
      <c r="K1654" s="173" t="s">
        <v>152</v>
      </c>
      <c r="L1654" s="178"/>
      <c r="M1654" s="179" t="s">
        <v>3</v>
      </c>
      <c r="N1654" s="180" t="s">
        <v>47</v>
      </c>
      <c r="P1654" s="140">
        <f>O1654*H1654</f>
        <v>0</v>
      </c>
      <c r="Q1654" s="140">
        <v>0.00022</v>
      </c>
      <c r="R1654" s="140">
        <f>Q1654*H1654</f>
        <v>0.07005548</v>
      </c>
      <c r="S1654" s="140">
        <v>0</v>
      </c>
      <c r="T1654" s="141">
        <f>S1654*H1654</f>
        <v>0</v>
      </c>
      <c r="AR1654" s="142" t="s">
        <v>379</v>
      </c>
      <c r="AT1654" s="142" t="s">
        <v>257</v>
      </c>
      <c r="AU1654" s="142" t="s">
        <v>86</v>
      </c>
      <c r="AY1654" s="18" t="s">
        <v>146</v>
      </c>
      <c r="BE1654" s="143">
        <f>IF(N1654="základní",J1654,0)</f>
        <v>0</v>
      </c>
      <c r="BF1654" s="143">
        <f>IF(N1654="snížená",J1654,0)</f>
        <v>0</v>
      </c>
      <c r="BG1654" s="143">
        <f>IF(N1654="zákl. přenesená",J1654,0)</f>
        <v>0</v>
      </c>
      <c r="BH1654" s="143">
        <f>IF(N1654="sníž. přenesená",J1654,0)</f>
        <v>0</v>
      </c>
      <c r="BI1654" s="143">
        <f>IF(N1654="nulová",J1654,0)</f>
        <v>0</v>
      </c>
      <c r="BJ1654" s="18" t="s">
        <v>84</v>
      </c>
      <c r="BK1654" s="143">
        <f>ROUND(I1654*H1654,2)</f>
        <v>0</v>
      </c>
      <c r="BL1654" s="18" t="s">
        <v>256</v>
      </c>
      <c r="BM1654" s="142" t="s">
        <v>1809</v>
      </c>
    </row>
    <row r="1655" spans="2:47" s="1" customFormat="1" ht="12">
      <c r="B1655" s="34"/>
      <c r="D1655" s="144" t="s">
        <v>155</v>
      </c>
      <c r="F1655" s="145" t="s">
        <v>1808</v>
      </c>
      <c r="I1655" s="146"/>
      <c r="L1655" s="34"/>
      <c r="M1655" s="147"/>
      <c r="T1655" s="55"/>
      <c r="AT1655" s="18" t="s">
        <v>155</v>
      </c>
      <c r="AU1655" s="18" t="s">
        <v>86</v>
      </c>
    </row>
    <row r="1656" spans="2:51" s="12" customFormat="1" ht="12">
      <c r="B1656" s="150"/>
      <c r="D1656" s="144" t="s">
        <v>171</v>
      </c>
      <c r="F1656" s="152" t="s">
        <v>1810</v>
      </c>
      <c r="H1656" s="153">
        <v>318.434</v>
      </c>
      <c r="I1656" s="154"/>
      <c r="L1656" s="150"/>
      <c r="M1656" s="155"/>
      <c r="T1656" s="156"/>
      <c r="AT1656" s="151" t="s">
        <v>171</v>
      </c>
      <c r="AU1656" s="151" t="s">
        <v>86</v>
      </c>
      <c r="AV1656" s="12" t="s">
        <v>86</v>
      </c>
      <c r="AW1656" s="12" t="s">
        <v>4</v>
      </c>
      <c r="AX1656" s="12" t="s">
        <v>84</v>
      </c>
      <c r="AY1656" s="151" t="s">
        <v>146</v>
      </c>
    </row>
    <row r="1657" spans="2:65" s="1" customFormat="1" ht="16.5" customHeight="1">
      <c r="B1657" s="129"/>
      <c r="C1657" s="130" t="s">
        <v>1811</v>
      </c>
      <c r="D1657" s="130" t="s">
        <v>148</v>
      </c>
      <c r="E1657" s="132" t="s">
        <v>1812</v>
      </c>
      <c r="F1657" s="133" t="s">
        <v>1813</v>
      </c>
      <c r="G1657" s="134" t="s">
        <v>375</v>
      </c>
      <c r="H1657" s="135">
        <v>11.6</v>
      </c>
      <c r="I1657" s="136"/>
      <c r="J1657" s="137">
        <f>ROUND(I1657*H1657,2)</f>
        <v>0</v>
      </c>
      <c r="K1657" s="133" t="s">
        <v>152</v>
      </c>
      <c r="L1657" s="34"/>
      <c r="M1657" s="138" t="s">
        <v>3</v>
      </c>
      <c r="N1657" s="139" t="s">
        <v>47</v>
      </c>
      <c r="P1657" s="140">
        <f>O1657*H1657</f>
        <v>0</v>
      </c>
      <c r="Q1657" s="140">
        <v>0</v>
      </c>
      <c r="R1657" s="140">
        <f>Q1657*H1657</f>
        <v>0</v>
      </c>
      <c r="S1657" s="140">
        <v>0</v>
      </c>
      <c r="T1657" s="141">
        <f>S1657*H1657</f>
        <v>0</v>
      </c>
      <c r="AR1657" s="142" t="s">
        <v>256</v>
      </c>
      <c r="AT1657" s="142" t="s">
        <v>148</v>
      </c>
      <c r="AU1657" s="142" t="s">
        <v>86</v>
      </c>
      <c r="AY1657" s="18" t="s">
        <v>146</v>
      </c>
      <c r="BE1657" s="143">
        <f>IF(N1657="základní",J1657,0)</f>
        <v>0</v>
      </c>
      <c r="BF1657" s="143">
        <f>IF(N1657="snížená",J1657,0)</f>
        <v>0</v>
      </c>
      <c r="BG1657" s="143">
        <f>IF(N1657="zákl. přenesená",J1657,0)</f>
        <v>0</v>
      </c>
      <c r="BH1657" s="143">
        <f>IF(N1657="sníž. přenesená",J1657,0)</f>
        <v>0</v>
      </c>
      <c r="BI1657" s="143">
        <f>IF(N1657="nulová",J1657,0)</f>
        <v>0</v>
      </c>
      <c r="BJ1657" s="18" t="s">
        <v>84</v>
      </c>
      <c r="BK1657" s="143">
        <f>ROUND(I1657*H1657,2)</f>
        <v>0</v>
      </c>
      <c r="BL1657" s="18" t="s">
        <v>256</v>
      </c>
      <c r="BM1657" s="142" t="s">
        <v>1814</v>
      </c>
    </row>
    <row r="1658" spans="2:47" s="1" customFormat="1" ht="12">
      <c r="B1658" s="34"/>
      <c r="D1658" s="144" t="s">
        <v>155</v>
      </c>
      <c r="F1658" s="145" t="s">
        <v>1815</v>
      </c>
      <c r="I1658" s="146"/>
      <c r="L1658" s="34"/>
      <c r="M1658" s="147"/>
      <c r="T1658" s="55"/>
      <c r="AT1658" s="18" t="s">
        <v>155</v>
      </c>
      <c r="AU1658" s="18" t="s">
        <v>86</v>
      </c>
    </row>
    <row r="1659" spans="2:47" s="1" customFormat="1" ht="12">
      <c r="B1659" s="34"/>
      <c r="D1659" s="148" t="s">
        <v>157</v>
      </c>
      <c r="F1659" s="149" t="s">
        <v>1816</v>
      </c>
      <c r="I1659" s="146"/>
      <c r="L1659" s="34"/>
      <c r="M1659" s="147"/>
      <c r="T1659" s="55"/>
      <c r="AT1659" s="18" t="s">
        <v>157</v>
      </c>
      <c r="AU1659" s="18" t="s">
        <v>86</v>
      </c>
    </row>
    <row r="1660" spans="2:51" s="13" customFormat="1" ht="12">
      <c r="B1660" s="157"/>
      <c r="D1660" s="144" t="s">
        <v>171</v>
      </c>
      <c r="E1660" s="158" t="s">
        <v>3</v>
      </c>
      <c r="F1660" s="159" t="s">
        <v>1256</v>
      </c>
      <c r="H1660" s="158" t="s">
        <v>3</v>
      </c>
      <c r="I1660" s="160"/>
      <c r="L1660" s="157"/>
      <c r="M1660" s="161"/>
      <c r="T1660" s="162"/>
      <c r="AT1660" s="158" t="s">
        <v>171</v>
      </c>
      <c r="AU1660" s="158" t="s">
        <v>86</v>
      </c>
      <c r="AV1660" s="13" t="s">
        <v>84</v>
      </c>
      <c r="AW1660" s="13" t="s">
        <v>37</v>
      </c>
      <c r="AX1660" s="13" t="s">
        <v>76</v>
      </c>
      <c r="AY1660" s="158" t="s">
        <v>146</v>
      </c>
    </row>
    <row r="1661" spans="2:51" s="12" customFormat="1" ht="12">
      <c r="B1661" s="150"/>
      <c r="D1661" s="144" t="s">
        <v>171</v>
      </c>
      <c r="E1661" s="151" t="s">
        <v>3</v>
      </c>
      <c r="F1661" s="152" t="s">
        <v>1817</v>
      </c>
      <c r="H1661" s="153">
        <v>11.6</v>
      </c>
      <c r="I1661" s="154"/>
      <c r="L1661" s="150"/>
      <c r="M1661" s="155"/>
      <c r="T1661" s="156"/>
      <c r="AT1661" s="151" t="s">
        <v>171</v>
      </c>
      <c r="AU1661" s="151" t="s">
        <v>86</v>
      </c>
      <c r="AV1661" s="12" t="s">
        <v>86</v>
      </c>
      <c r="AW1661" s="12" t="s">
        <v>37</v>
      </c>
      <c r="AX1661" s="12" t="s">
        <v>76</v>
      </c>
      <c r="AY1661" s="151" t="s">
        <v>146</v>
      </c>
    </row>
    <row r="1662" spans="2:51" s="15" customFormat="1" ht="12">
      <c r="B1662" s="181"/>
      <c r="D1662" s="144" t="s">
        <v>171</v>
      </c>
      <c r="E1662" s="182" t="s">
        <v>3</v>
      </c>
      <c r="F1662" s="183" t="s">
        <v>271</v>
      </c>
      <c r="H1662" s="184">
        <v>11.6</v>
      </c>
      <c r="I1662" s="185"/>
      <c r="L1662" s="181"/>
      <c r="M1662" s="186"/>
      <c r="T1662" s="187"/>
      <c r="AT1662" s="182" t="s">
        <v>171</v>
      </c>
      <c r="AU1662" s="182" t="s">
        <v>86</v>
      </c>
      <c r="AV1662" s="15" t="s">
        <v>164</v>
      </c>
      <c r="AW1662" s="15" t="s">
        <v>37</v>
      </c>
      <c r="AX1662" s="15" t="s">
        <v>76</v>
      </c>
      <c r="AY1662" s="182" t="s">
        <v>146</v>
      </c>
    </row>
    <row r="1663" spans="2:51" s="14" customFormat="1" ht="12">
      <c r="B1663" s="163"/>
      <c r="D1663" s="144" t="s">
        <v>171</v>
      </c>
      <c r="E1663" s="164" t="s">
        <v>3</v>
      </c>
      <c r="F1663" s="165" t="s">
        <v>180</v>
      </c>
      <c r="H1663" s="166">
        <v>11.6</v>
      </c>
      <c r="I1663" s="167"/>
      <c r="L1663" s="163"/>
      <c r="M1663" s="168"/>
      <c r="T1663" s="169"/>
      <c r="AT1663" s="164" t="s">
        <v>171</v>
      </c>
      <c r="AU1663" s="164" t="s">
        <v>86</v>
      </c>
      <c r="AV1663" s="14" t="s">
        <v>153</v>
      </c>
      <c r="AW1663" s="14" t="s">
        <v>37</v>
      </c>
      <c r="AX1663" s="14" t="s">
        <v>84</v>
      </c>
      <c r="AY1663" s="164" t="s">
        <v>146</v>
      </c>
    </row>
    <row r="1664" spans="2:65" s="1" customFormat="1" ht="16.5" customHeight="1">
      <c r="B1664" s="129"/>
      <c r="C1664" s="170" t="s">
        <v>1818</v>
      </c>
      <c r="D1664" s="170" t="s">
        <v>257</v>
      </c>
      <c r="E1664" s="172" t="s">
        <v>1819</v>
      </c>
      <c r="F1664" s="173" t="s">
        <v>1820</v>
      </c>
      <c r="G1664" s="174" t="s">
        <v>375</v>
      </c>
      <c r="H1664" s="175">
        <v>11.832</v>
      </c>
      <c r="I1664" s="176"/>
      <c r="J1664" s="177">
        <f>ROUND(I1664*H1664,2)</f>
        <v>0</v>
      </c>
      <c r="K1664" s="173" t="s">
        <v>152</v>
      </c>
      <c r="L1664" s="178"/>
      <c r="M1664" s="179" t="s">
        <v>3</v>
      </c>
      <c r="N1664" s="180" t="s">
        <v>47</v>
      </c>
      <c r="P1664" s="140">
        <f>O1664*H1664</f>
        <v>0</v>
      </c>
      <c r="Q1664" s="140">
        <v>0.00016</v>
      </c>
      <c r="R1664" s="140">
        <f>Q1664*H1664</f>
        <v>0.0018931200000000003</v>
      </c>
      <c r="S1664" s="140">
        <v>0</v>
      </c>
      <c r="T1664" s="141">
        <f>S1664*H1664</f>
        <v>0</v>
      </c>
      <c r="AR1664" s="142" t="s">
        <v>379</v>
      </c>
      <c r="AT1664" s="142" t="s">
        <v>257</v>
      </c>
      <c r="AU1664" s="142" t="s">
        <v>86</v>
      </c>
      <c r="AY1664" s="18" t="s">
        <v>146</v>
      </c>
      <c r="BE1664" s="143">
        <f>IF(N1664="základní",J1664,0)</f>
        <v>0</v>
      </c>
      <c r="BF1664" s="143">
        <f>IF(N1664="snížená",J1664,0)</f>
        <v>0</v>
      </c>
      <c r="BG1664" s="143">
        <f>IF(N1664="zákl. přenesená",J1664,0)</f>
        <v>0</v>
      </c>
      <c r="BH1664" s="143">
        <f>IF(N1664="sníž. přenesená",J1664,0)</f>
        <v>0</v>
      </c>
      <c r="BI1664" s="143">
        <f>IF(N1664="nulová",J1664,0)</f>
        <v>0</v>
      </c>
      <c r="BJ1664" s="18" t="s">
        <v>84</v>
      </c>
      <c r="BK1664" s="143">
        <f>ROUND(I1664*H1664,2)</f>
        <v>0</v>
      </c>
      <c r="BL1664" s="18" t="s">
        <v>256</v>
      </c>
      <c r="BM1664" s="142" t="s">
        <v>1821</v>
      </c>
    </row>
    <row r="1665" spans="2:47" s="1" customFormat="1" ht="12">
      <c r="B1665" s="34"/>
      <c r="D1665" s="144" t="s">
        <v>155</v>
      </c>
      <c r="F1665" s="145" t="s">
        <v>1820</v>
      </c>
      <c r="I1665" s="146"/>
      <c r="L1665" s="34"/>
      <c r="M1665" s="147"/>
      <c r="T1665" s="55"/>
      <c r="AT1665" s="18" t="s">
        <v>155</v>
      </c>
      <c r="AU1665" s="18" t="s">
        <v>86</v>
      </c>
    </row>
    <row r="1666" spans="2:51" s="12" customFormat="1" ht="12">
      <c r="B1666" s="150"/>
      <c r="D1666" s="144" t="s">
        <v>171</v>
      </c>
      <c r="F1666" s="152" t="s">
        <v>1822</v>
      </c>
      <c r="H1666" s="153">
        <v>11.832</v>
      </c>
      <c r="I1666" s="154"/>
      <c r="L1666" s="150"/>
      <c r="M1666" s="155"/>
      <c r="T1666" s="156"/>
      <c r="AT1666" s="151" t="s">
        <v>171</v>
      </c>
      <c r="AU1666" s="151" t="s">
        <v>86</v>
      </c>
      <c r="AV1666" s="12" t="s">
        <v>86</v>
      </c>
      <c r="AW1666" s="12" t="s">
        <v>4</v>
      </c>
      <c r="AX1666" s="12" t="s">
        <v>84</v>
      </c>
      <c r="AY1666" s="151" t="s">
        <v>146</v>
      </c>
    </row>
    <row r="1667" spans="2:65" s="1" customFormat="1" ht="24.15" customHeight="1">
      <c r="B1667" s="129"/>
      <c r="C1667" s="130" t="s">
        <v>1823</v>
      </c>
      <c r="D1667" s="130" t="s">
        <v>148</v>
      </c>
      <c r="E1667" s="132" t="s">
        <v>1824</v>
      </c>
      <c r="F1667" s="133" t="s">
        <v>1825</v>
      </c>
      <c r="G1667" s="134" t="s">
        <v>151</v>
      </c>
      <c r="H1667" s="135">
        <v>324.2</v>
      </c>
      <c r="I1667" s="136"/>
      <c r="J1667" s="137">
        <f>ROUND(I1667*H1667,2)</f>
        <v>0</v>
      </c>
      <c r="K1667" s="133" t="s">
        <v>152</v>
      </c>
      <c r="L1667" s="34"/>
      <c r="M1667" s="138" t="s">
        <v>3</v>
      </c>
      <c r="N1667" s="139" t="s">
        <v>47</v>
      </c>
      <c r="P1667" s="140">
        <f>O1667*H1667</f>
        <v>0</v>
      </c>
      <c r="Q1667" s="140">
        <v>0</v>
      </c>
      <c r="R1667" s="140">
        <f>Q1667*H1667</f>
        <v>0</v>
      </c>
      <c r="S1667" s="140">
        <v>0</v>
      </c>
      <c r="T1667" s="141">
        <f>S1667*H1667</f>
        <v>0</v>
      </c>
      <c r="AR1667" s="142" t="s">
        <v>256</v>
      </c>
      <c r="AT1667" s="142" t="s">
        <v>148</v>
      </c>
      <c r="AU1667" s="142" t="s">
        <v>86</v>
      </c>
      <c r="AY1667" s="18" t="s">
        <v>146</v>
      </c>
      <c r="BE1667" s="143">
        <f>IF(N1667="základní",J1667,0)</f>
        <v>0</v>
      </c>
      <c r="BF1667" s="143">
        <f>IF(N1667="snížená",J1667,0)</f>
        <v>0</v>
      </c>
      <c r="BG1667" s="143">
        <f>IF(N1667="zákl. přenesená",J1667,0)</f>
        <v>0</v>
      </c>
      <c r="BH1667" s="143">
        <f>IF(N1667="sníž. přenesená",J1667,0)</f>
        <v>0</v>
      </c>
      <c r="BI1667" s="143">
        <f>IF(N1667="nulová",J1667,0)</f>
        <v>0</v>
      </c>
      <c r="BJ1667" s="18" t="s">
        <v>84</v>
      </c>
      <c r="BK1667" s="143">
        <f>ROUND(I1667*H1667,2)</f>
        <v>0</v>
      </c>
      <c r="BL1667" s="18" t="s">
        <v>256</v>
      </c>
      <c r="BM1667" s="142" t="s">
        <v>1826</v>
      </c>
    </row>
    <row r="1668" spans="2:47" s="1" customFormat="1" ht="19.2">
      <c r="B1668" s="34"/>
      <c r="D1668" s="144" t="s">
        <v>155</v>
      </c>
      <c r="F1668" s="145" t="s">
        <v>1827</v>
      </c>
      <c r="I1668" s="146"/>
      <c r="L1668" s="34"/>
      <c r="M1668" s="147"/>
      <c r="T1668" s="55"/>
      <c r="AT1668" s="18" t="s">
        <v>155</v>
      </c>
      <c r="AU1668" s="18" t="s">
        <v>86</v>
      </c>
    </row>
    <row r="1669" spans="2:47" s="1" customFormat="1" ht="12">
      <c r="B1669" s="34"/>
      <c r="D1669" s="148" t="s">
        <v>157</v>
      </c>
      <c r="F1669" s="149" t="s">
        <v>1828</v>
      </c>
      <c r="I1669" s="146"/>
      <c r="L1669" s="34"/>
      <c r="M1669" s="147"/>
      <c r="T1669" s="55"/>
      <c r="AT1669" s="18" t="s">
        <v>157</v>
      </c>
      <c r="AU1669" s="18" t="s">
        <v>86</v>
      </c>
    </row>
    <row r="1670" spans="2:51" s="13" customFormat="1" ht="12">
      <c r="B1670" s="157"/>
      <c r="D1670" s="144" t="s">
        <v>171</v>
      </c>
      <c r="E1670" s="158" t="s">
        <v>3</v>
      </c>
      <c r="F1670" s="159" t="s">
        <v>356</v>
      </c>
      <c r="H1670" s="158" t="s">
        <v>3</v>
      </c>
      <c r="I1670" s="160"/>
      <c r="L1670" s="157"/>
      <c r="M1670" s="161"/>
      <c r="T1670" s="162"/>
      <c r="AT1670" s="158" t="s">
        <v>171</v>
      </c>
      <c r="AU1670" s="158" t="s">
        <v>86</v>
      </c>
      <c r="AV1670" s="13" t="s">
        <v>84</v>
      </c>
      <c r="AW1670" s="13" t="s">
        <v>37</v>
      </c>
      <c r="AX1670" s="13" t="s">
        <v>76</v>
      </c>
      <c r="AY1670" s="158" t="s">
        <v>146</v>
      </c>
    </row>
    <row r="1671" spans="2:51" s="12" customFormat="1" ht="12">
      <c r="B1671" s="150"/>
      <c r="D1671" s="144" t="s">
        <v>171</v>
      </c>
      <c r="E1671" s="151" t="s">
        <v>3</v>
      </c>
      <c r="F1671" s="152" t="s">
        <v>1730</v>
      </c>
      <c r="H1671" s="153">
        <v>184.7</v>
      </c>
      <c r="I1671" s="154"/>
      <c r="L1671" s="150"/>
      <c r="M1671" s="155"/>
      <c r="T1671" s="156"/>
      <c r="AT1671" s="151" t="s">
        <v>171</v>
      </c>
      <c r="AU1671" s="151" t="s">
        <v>86</v>
      </c>
      <c r="AV1671" s="12" t="s">
        <v>86</v>
      </c>
      <c r="AW1671" s="12" t="s">
        <v>37</v>
      </c>
      <c r="AX1671" s="12" t="s">
        <v>76</v>
      </c>
      <c r="AY1671" s="151" t="s">
        <v>146</v>
      </c>
    </row>
    <row r="1672" spans="2:51" s="15" customFormat="1" ht="12">
      <c r="B1672" s="181"/>
      <c r="D1672" s="144" t="s">
        <v>171</v>
      </c>
      <c r="E1672" s="182" t="s">
        <v>3</v>
      </c>
      <c r="F1672" s="183" t="s">
        <v>271</v>
      </c>
      <c r="H1672" s="184">
        <v>184.7</v>
      </c>
      <c r="I1672" s="185"/>
      <c r="L1672" s="181"/>
      <c r="M1672" s="186"/>
      <c r="T1672" s="187"/>
      <c r="AT1672" s="182" t="s">
        <v>171</v>
      </c>
      <c r="AU1672" s="182" t="s">
        <v>86</v>
      </c>
      <c r="AV1672" s="15" t="s">
        <v>164</v>
      </c>
      <c r="AW1672" s="15" t="s">
        <v>37</v>
      </c>
      <c r="AX1672" s="15" t="s">
        <v>76</v>
      </c>
      <c r="AY1672" s="182" t="s">
        <v>146</v>
      </c>
    </row>
    <row r="1673" spans="2:51" s="13" customFormat="1" ht="12">
      <c r="B1673" s="157"/>
      <c r="D1673" s="144" t="s">
        <v>171</v>
      </c>
      <c r="E1673" s="158" t="s">
        <v>3</v>
      </c>
      <c r="F1673" s="159" t="s">
        <v>358</v>
      </c>
      <c r="H1673" s="158" t="s">
        <v>3</v>
      </c>
      <c r="I1673" s="160"/>
      <c r="L1673" s="157"/>
      <c r="M1673" s="161"/>
      <c r="T1673" s="162"/>
      <c r="AT1673" s="158" t="s">
        <v>171</v>
      </c>
      <c r="AU1673" s="158" t="s">
        <v>86</v>
      </c>
      <c r="AV1673" s="13" t="s">
        <v>84</v>
      </c>
      <c r="AW1673" s="13" t="s">
        <v>37</v>
      </c>
      <c r="AX1673" s="13" t="s">
        <v>76</v>
      </c>
      <c r="AY1673" s="158" t="s">
        <v>146</v>
      </c>
    </row>
    <row r="1674" spans="2:51" s="12" customFormat="1" ht="12">
      <c r="B1674" s="150"/>
      <c r="D1674" s="144" t="s">
        <v>171</v>
      </c>
      <c r="E1674" s="151" t="s">
        <v>3</v>
      </c>
      <c r="F1674" s="152" t="s">
        <v>1731</v>
      </c>
      <c r="H1674" s="153">
        <v>139.5</v>
      </c>
      <c r="I1674" s="154"/>
      <c r="L1674" s="150"/>
      <c r="M1674" s="155"/>
      <c r="T1674" s="156"/>
      <c r="AT1674" s="151" t="s">
        <v>171</v>
      </c>
      <c r="AU1674" s="151" t="s">
        <v>86</v>
      </c>
      <c r="AV1674" s="12" t="s">
        <v>86</v>
      </c>
      <c r="AW1674" s="12" t="s">
        <v>37</v>
      </c>
      <c r="AX1674" s="12" t="s">
        <v>76</v>
      </c>
      <c r="AY1674" s="151" t="s">
        <v>146</v>
      </c>
    </row>
    <row r="1675" spans="2:51" s="15" customFormat="1" ht="12">
      <c r="B1675" s="181"/>
      <c r="D1675" s="144" t="s">
        <v>171</v>
      </c>
      <c r="E1675" s="182" t="s">
        <v>3</v>
      </c>
      <c r="F1675" s="183" t="s">
        <v>271</v>
      </c>
      <c r="H1675" s="184">
        <v>139.5</v>
      </c>
      <c r="I1675" s="185"/>
      <c r="L1675" s="181"/>
      <c r="M1675" s="186"/>
      <c r="T1675" s="187"/>
      <c r="AT1675" s="182" t="s">
        <v>171</v>
      </c>
      <c r="AU1675" s="182" t="s">
        <v>86</v>
      </c>
      <c r="AV1675" s="15" t="s">
        <v>164</v>
      </c>
      <c r="AW1675" s="15" t="s">
        <v>37</v>
      </c>
      <c r="AX1675" s="15" t="s">
        <v>76</v>
      </c>
      <c r="AY1675" s="182" t="s">
        <v>146</v>
      </c>
    </row>
    <row r="1676" spans="2:51" s="14" customFormat="1" ht="12">
      <c r="B1676" s="163"/>
      <c r="D1676" s="144" t="s">
        <v>171</v>
      </c>
      <c r="E1676" s="164" t="s">
        <v>3</v>
      </c>
      <c r="F1676" s="165" t="s">
        <v>180</v>
      </c>
      <c r="H1676" s="166">
        <v>324.2</v>
      </c>
      <c r="I1676" s="167"/>
      <c r="L1676" s="163"/>
      <c r="M1676" s="168"/>
      <c r="T1676" s="169"/>
      <c r="AT1676" s="164" t="s">
        <v>171</v>
      </c>
      <c r="AU1676" s="164" t="s">
        <v>86</v>
      </c>
      <c r="AV1676" s="14" t="s">
        <v>153</v>
      </c>
      <c r="AW1676" s="14" t="s">
        <v>37</v>
      </c>
      <c r="AX1676" s="14" t="s">
        <v>84</v>
      </c>
      <c r="AY1676" s="164" t="s">
        <v>146</v>
      </c>
    </row>
    <row r="1677" spans="2:65" s="1" customFormat="1" ht="24.15" customHeight="1">
      <c r="B1677" s="129"/>
      <c r="C1677" s="130" t="s">
        <v>1829</v>
      </c>
      <c r="D1677" s="130" t="s">
        <v>148</v>
      </c>
      <c r="E1677" s="132" t="s">
        <v>1830</v>
      </c>
      <c r="F1677" s="133" t="s">
        <v>1831</v>
      </c>
      <c r="G1677" s="134" t="s">
        <v>1004</v>
      </c>
      <c r="H1677" s="188"/>
      <c r="I1677" s="136"/>
      <c r="J1677" s="137">
        <f>ROUND(I1677*H1677,2)</f>
        <v>0</v>
      </c>
      <c r="K1677" s="133" t="s">
        <v>152</v>
      </c>
      <c r="L1677" s="34"/>
      <c r="M1677" s="138" t="s">
        <v>3</v>
      </c>
      <c r="N1677" s="139" t="s">
        <v>47</v>
      </c>
      <c r="P1677" s="140">
        <f>O1677*H1677</f>
        <v>0</v>
      </c>
      <c r="Q1677" s="140">
        <v>0</v>
      </c>
      <c r="R1677" s="140">
        <f>Q1677*H1677</f>
        <v>0</v>
      </c>
      <c r="S1677" s="140">
        <v>0</v>
      </c>
      <c r="T1677" s="141">
        <f>S1677*H1677</f>
        <v>0</v>
      </c>
      <c r="AR1677" s="142" t="s">
        <v>256</v>
      </c>
      <c r="AT1677" s="142" t="s">
        <v>148</v>
      </c>
      <c r="AU1677" s="142" t="s">
        <v>86</v>
      </c>
      <c r="AY1677" s="18" t="s">
        <v>146</v>
      </c>
      <c r="BE1677" s="143">
        <f>IF(N1677="základní",J1677,0)</f>
        <v>0</v>
      </c>
      <c r="BF1677" s="143">
        <f>IF(N1677="snížená",J1677,0)</f>
        <v>0</v>
      </c>
      <c r="BG1677" s="143">
        <f>IF(N1677="zákl. přenesená",J1677,0)</f>
        <v>0</v>
      </c>
      <c r="BH1677" s="143">
        <f>IF(N1677="sníž. přenesená",J1677,0)</f>
        <v>0</v>
      </c>
      <c r="BI1677" s="143">
        <f>IF(N1677="nulová",J1677,0)</f>
        <v>0</v>
      </c>
      <c r="BJ1677" s="18" t="s">
        <v>84</v>
      </c>
      <c r="BK1677" s="143">
        <f>ROUND(I1677*H1677,2)</f>
        <v>0</v>
      </c>
      <c r="BL1677" s="18" t="s">
        <v>256</v>
      </c>
      <c r="BM1677" s="142" t="s">
        <v>1832</v>
      </c>
    </row>
    <row r="1678" spans="2:47" s="1" customFormat="1" ht="28.8">
      <c r="B1678" s="34"/>
      <c r="D1678" s="144" t="s">
        <v>155</v>
      </c>
      <c r="F1678" s="145" t="s">
        <v>1833</v>
      </c>
      <c r="I1678" s="146"/>
      <c r="L1678" s="34"/>
      <c r="M1678" s="147"/>
      <c r="T1678" s="55"/>
      <c r="AT1678" s="18" t="s">
        <v>155</v>
      </c>
      <c r="AU1678" s="18" t="s">
        <v>86</v>
      </c>
    </row>
    <row r="1679" spans="2:47" s="1" customFormat="1" ht="12">
      <c r="B1679" s="34"/>
      <c r="D1679" s="148" t="s">
        <v>157</v>
      </c>
      <c r="F1679" s="149" t="s">
        <v>1834</v>
      </c>
      <c r="I1679" s="146"/>
      <c r="L1679" s="34"/>
      <c r="M1679" s="147"/>
      <c r="T1679" s="55"/>
      <c r="AT1679" s="18" t="s">
        <v>157</v>
      </c>
      <c r="AU1679" s="18" t="s">
        <v>86</v>
      </c>
    </row>
    <row r="1680" spans="2:63" s="11" customFormat="1" ht="22.95" customHeight="1">
      <c r="B1680" s="117"/>
      <c r="D1680" s="118" t="s">
        <v>75</v>
      </c>
      <c r="E1680" s="127" t="s">
        <v>1835</v>
      </c>
      <c r="F1680" s="127" t="s">
        <v>1836</v>
      </c>
      <c r="I1680" s="120"/>
      <c r="J1680" s="128">
        <f>BK1680</f>
        <v>0</v>
      </c>
      <c r="L1680" s="117"/>
      <c r="M1680" s="122"/>
      <c r="P1680" s="123">
        <f>SUM(P1681:P1867)</f>
        <v>0</v>
      </c>
      <c r="R1680" s="123">
        <f>SUM(R1681:R1867)</f>
        <v>4.56641382595</v>
      </c>
      <c r="T1680" s="124">
        <f>SUM(T1681:T1867)</f>
        <v>1.4030576</v>
      </c>
      <c r="AR1680" s="118" t="s">
        <v>86</v>
      </c>
      <c r="AT1680" s="125" t="s">
        <v>75</v>
      </c>
      <c r="AU1680" s="125" t="s">
        <v>84</v>
      </c>
      <c r="AY1680" s="118" t="s">
        <v>146</v>
      </c>
      <c r="BK1680" s="126">
        <f>SUM(BK1681:BK1867)</f>
        <v>0</v>
      </c>
    </row>
    <row r="1681" spans="2:65" s="1" customFormat="1" ht="16.5" customHeight="1">
      <c r="B1681" s="129"/>
      <c r="C1681" s="130" t="s">
        <v>1837</v>
      </c>
      <c r="D1681" s="130" t="s">
        <v>148</v>
      </c>
      <c r="E1681" s="132" t="s">
        <v>1838</v>
      </c>
      <c r="F1681" s="133" t="s">
        <v>1839</v>
      </c>
      <c r="G1681" s="134" t="s">
        <v>151</v>
      </c>
      <c r="H1681" s="135">
        <v>213.143</v>
      </c>
      <c r="I1681" s="136"/>
      <c r="J1681" s="137">
        <f>ROUND(I1681*H1681,2)</f>
        <v>0</v>
      </c>
      <c r="K1681" s="133" t="s">
        <v>152</v>
      </c>
      <c r="L1681" s="34"/>
      <c r="M1681" s="138" t="s">
        <v>3</v>
      </c>
      <c r="N1681" s="139" t="s">
        <v>47</v>
      </c>
      <c r="P1681" s="140">
        <f>O1681*H1681</f>
        <v>0</v>
      </c>
      <c r="Q1681" s="140">
        <v>0</v>
      </c>
      <c r="R1681" s="140">
        <f>Q1681*H1681</f>
        <v>0</v>
      </c>
      <c r="S1681" s="140">
        <v>0</v>
      </c>
      <c r="T1681" s="141">
        <f>S1681*H1681</f>
        <v>0</v>
      </c>
      <c r="AR1681" s="142" t="s">
        <v>256</v>
      </c>
      <c r="AT1681" s="142" t="s">
        <v>148</v>
      </c>
      <c r="AU1681" s="142" t="s">
        <v>86</v>
      </c>
      <c r="AY1681" s="18" t="s">
        <v>146</v>
      </c>
      <c r="BE1681" s="143">
        <f>IF(N1681="základní",J1681,0)</f>
        <v>0</v>
      </c>
      <c r="BF1681" s="143">
        <f>IF(N1681="snížená",J1681,0)</f>
        <v>0</v>
      </c>
      <c r="BG1681" s="143">
        <f>IF(N1681="zákl. přenesená",J1681,0)</f>
        <v>0</v>
      </c>
      <c r="BH1681" s="143">
        <f>IF(N1681="sníž. přenesená",J1681,0)</f>
        <v>0</v>
      </c>
      <c r="BI1681" s="143">
        <f>IF(N1681="nulová",J1681,0)</f>
        <v>0</v>
      </c>
      <c r="BJ1681" s="18" t="s">
        <v>84</v>
      </c>
      <c r="BK1681" s="143">
        <f>ROUND(I1681*H1681,2)</f>
        <v>0</v>
      </c>
      <c r="BL1681" s="18" t="s">
        <v>256</v>
      </c>
      <c r="BM1681" s="142" t="s">
        <v>1840</v>
      </c>
    </row>
    <row r="1682" spans="2:47" s="1" customFormat="1" ht="19.2">
      <c r="B1682" s="34"/>
      <c r="D1682" s="144" t="s">
        <v>155</v>
      </c>
      <c r="F1682" s="145" t="s">
        <v>1841</v>
      </c>
      <c r="I1682" s="146"/>
      <c r="L1682" s="34"/>
      <c r="M1682" s="147"/>
      <c r="T1682" s="55"/>
      <c r="AT1682" s="18" t="s">
        <v>155</v>
      </c>
      <c r="AU1682" s="18" t="s">
        <v>86</v>
      </c>
    </row>
    <row r="1683" spans="2:47" s="1" customFormat="1" ht="12">
      <c r="B1683" s="34"/>
      <c r="D1683" s="148" t="s">
        <v>157</v>
      </c>
      <c r="F1683" s="149" t="s">
        <v>1842</v>
      </c>
      <c r="I1683" s="146"/>
      <c r="L1683" s="34"/>
      <c r="M1683" s="147"/>
      <c r="T1683" s="55"/>
      <c r="AT1683" s="18" t="s">
        <v>157</v>
      </c>
      <c r="AU1683" s="18" t="s">
        <v>86</v>
      </c>
    </row>
    <row r="1684" spans="2:51" s="13" customFormat="1" ht="12">
      <c r="B1684" s="157"/>
      <c r="D1684" s="144" t="s">
        <v>171</v>
      </c>
      <c r="E1684" s="158" t="s">
        <v>3</v>
      </c>
      <c r="F1684" s="159" t="s">
        <v>356</v>
      </c>
      <c r="H1684" s="158" t="s">
        <v>3</v>
      </c>
      <c r="I1684" s="160"/>
      <c r="L1684" s="157"/>
      <c r="M1684" s="161"/>
      <c r="T1684" s="162"/>
      <c r="AT1684" s="158" t="s">
        <v>171</v>
      </c>
      <c r="AU1684" s="158" t="s">
        <v>86</v>
      </c>
      <c r="AV1684" s="13" t="s">
        <v>84</v>
      </c>
      <c r="AW1684" s="13" t="s">
        <v>37</v>
      </c>
      <c r="AX1684" s="13" t="s">
        <v>76</v>
      </c>
      <c r="AY1684" s="158" t="s">
        <v>146</v>
      </c>
    </row>
    <row r="1685" spans="2:51" s="12" customFormat="1" ht="12">
      <c r="B1685" s="150"/>
      <c r="D1685" s="144" t="s">
        <v>171</v>
      </c>
      <c r="E1685" s="151" t="s">
        <v>3</v>
      </c>
      <c r="F1685" s="152" t="s">
        <v>1843</v>
      </c>
      <c r="H1685" s="153">
        <v>10.418</v>
      </c>
      <c r="I1685" s="154"/>
      <c r="L1685" s="150"/>
      <c r="M1685" s="155"/>
      <c r="T1685" s="156"/>
      <c r="AT1685" s="151" t="s">
        <v>171</v>
      </c>
      <c r="AU1685" s="151" t="s">
        <v>86</v>
      </c>
      <c r="AV1685" s="12" t="s">
        <v>86</v>
      </c>
      <c r="AW1685" s="12" t="s">
        <v>37</v>
      </c>
      <c r="AX1685" s="12" t="s">
        <v>76</v>
      </c>
      <c r="AY1685" s="151" t="s">
        <v>146</v>
      </c>
    </row>
    <row r="1686" spans="2:51" s="12" customFormat="1" ht="20.4">
      <c r="B1686" s="150"/>
      <c r="D1686" s="144" t="s">
        <v>171</v>
      </c>
      <c r="E1686" s="151" t="s">
        <v>3</v>
      </c>
      <c r="F1686" s="152" t="s">
        <v>1844</v>
      </c>
      <c r="H1686" s="153">
        <v>77.161</v>
      </c>
      <c r="I1686" s="154"/>
      <c r="L1686" s="150"/>
      <c r="M1686" s="155"/>
      <c r="T1686" s="156"/>
      <c r="AT1686" s="151" t="s">
        <v>171</v>
      </c>
      <c r="AU1686" s="151" t="s">
        <v>86</v>
      </c>
      <c r="AV1686" s="12" t="s">
        <v>86</v>
      </c>
      <c r="AW1686" s="12" t="s">
        <v>37</v>
      </c>
      <c r="AX1686" s="12" t="s">
        <v>76</v>
      </c>
      <c r="AY1686" s="151" t="s">
        <v>146</v>
      </c>
    </row>
    <row r="1687" spans="2:51" s="12" customFormat="1" ht="12">
      <c r="B1687" s="150"/>
      <c r="D1687" s="144" t="s">
        <v>171</v>
      </c>
      <c r="E1687" s="151" t="s">
        <v>3</v>
      </c>
      <c r="F1687" s="152" t="s">
        <v>1845</v>
      </c>
      <c r="H1687" s="153">
        <v>-4.158</v>
      </c>
      <c r="I1687" s="154"/>
      <c r="L1687" s="150"/>
      <c r="M1687" s="155"/>
      <c r="T1687" s="156"/>
      <c r="AT1687" s="151" t="s">
        <v>171</v>
      </c>
      <c r="AU1687" s="151" t="s">
        <v>86</v>
      </c>
      <c r="AV1687" s="12" t="s">
        <v>86</v>
      </c>
      <c r="AW1687" s="12" t="s">
        <v>37</v>
      </c>
      <c r="AX1687" s="12" t="s">
        <v>76</v>
      </c>
      <c r="AY1687" s="151" t="s">
        <v>146</v>
      </c>
    </row>
    <row r="1688" spans="2:51" s="12" customFormat="1" ht="12">
      <c r="B1688" s="150"/>
      <c r="D1688" s="144" t="s">
        <v>171</v>
      </c>
      <c r="E1688" s="151" t="s">
        <v>3</v>
      </c>
      <c r="F1688" s="152" t="s">
        <v>1846</v>
      </c>
      <c r="H1688" s="153">
        <v>6.155</v>
      </c>
      <c r="I1688" s="154"/>
      <c r="L1688" s="150"/>
      <c r="M1688" s="155"/>
      <c r="T1688" s="156"/>
      <c r="AT1688" s="151" t="s">
        <v>171</v>
      </c>
      <c r="AU1688" s="151" t="s">
        <v>86</v>
      </c>
      <c r="AV1688" s="12" t="s">
        <v>86</v>
      </c>
      <c r="AW1688" s="12" t="s">
        <v>37</v>
      </c>
      <c r="AX1688" s="12" t="s">
        <v>76</v>
      </c>
      <c r="AY1688" s="151" t="s">
        <v>146</v>
      </c>
    </row>
    <row r="1689" spans="2:51" s="12" customFormat="1" ht="12">
      <c r="B1689" s="150"/>
      <c r="D1689" s="144" t="s">
        <v>171</v>
      </c>
      <c r="E1689" s="151" t="s">
        <v>3</v>
      </c>
      <c r="F1689" s="152" t="s">
        <v>1847</v>
      </c>
      <c r="H1689" s="153">
        <v>8.15</v>
      </c>
      <c r="I1689" s="154"/>
      <c r="L1689" s="150"/>
      <c r="M1689" s="155"/>
      <c r="T1689" s="156"/>
      <c r="AT1689" s="151" t="s">
        <v>171</v>
      </c>
      <c r="AU1689" s="151" t="s">
        <v>86</v>
      </c>
      <c r="AV1689" s="12" t="s">
        <v>86</v>
      </c>
      <c r="AW1689" s="12" t="s">
        <v>37</v>
      </c>
      <c r="AX1689" s="12" t="s">
        <v>76</v>
      </c>
      <c r="AY1689" s="151" t="s">
        <v>146</v>
      </c>
    </row>
    <row r="1690" spans="2:51" s="12" customFormat="1" ht="12">
      <c r="B1690" s="150"/>
      <c r="D1690" s="144" t="s">
        <v>171</v>
      </c>
      <c r="E1690" s="151" t="s">
        <v>3</v>
      </c>
      <c r="F1690" s="152" t="s">
        <v>1848</v>
      </c>
      <c r="H1690" s="153">
        <v>8.312</v>
      </c>
      <c r="I1690" s="154"/>
      <c r="L1690" s="150"/>
      <c r="M1690" s="155"/>
      <c r="T1690" s="156"/>
      <c r="AT1690" s="151" t="s">
        <v>171</v>
      </c>
      <c r="AU1690" s="151" t="s">
        <v>86</v>
      </c>
      <c r="AV1690" s="12" t="s">
        <v>86</v>
      </c>
      <c r="AW1690" s="12" t="s">
        <v>37</v>
      </c>
      <c r="AX1690" s="12" t="s">
        <v>76</v>
      </c>
      <c r="AY1690" s="151" t="s">
        <v>146</v>
      </c>
    </row>
    <row r="1691" spans="2:51" s="15" customFormat="1" ht="12">
      <c r="B1691" s="181"/>
      <c r="D1691" s="144" t="s">
        <v>171</v>
      </c>
      <c r="E1691" s="182" t="s">
        <v>3</v>
      </c>
      <c r="F1691" s="183" t="s">
        <v>271</v>
      </c>
      <c r="H1691" s="184">
        <v>106.038</v>
      </c>
      <c r="I1691" s="185"/>
      <c r="L1691" s="181"/>
      <c r="M1691" s="186"/>
      <c r="T1691" s="187"/>
      <c r="AT1691" s="182" t="s">
        <v>171</v>
      </c>
      <c r="AU1691" s="182" t="s">
        <v>86</v>
      </c>
      <c r="AV1691" s="15" t="s">
        <v>164</v>
      </c>
      <c r="AW1691" s="15" t="s">
        <v>37</v>
      </c>
      <c r="AX1691" s="15" t="s">
        <v>76</v>
      </c>
      <c r="AY1691" s="182" t="s">
        <v>146</v>
      </c>
    </row>
    <row r="1692" spans="2:51" s="13" customFormat="1" ht="12">
      <c r="B1692" s="157"/>
      <c r="D1692" s="144" t="s">
        <v>171</v>
      </c>
      <c r="E1692" s="158" t="s">
        <v>3</v>
      </c>
      <c r="F1692" s="159" t="s">
        <v>358</v>
      </c>
      <c r="H1692" s="158" t="s">
        <v>3</v>
      </c>
      <c r="I1692" s="160"/>
      <c r="L1692" s="157"/>
      <c r="M1692" s="161"/>
      <c r="T1692" s="162"/>
      <c r="AT1692" s="158" t="s">
        <v>171</v>
      </c>
      <c r="AU1692" s="158" t="s">
        <v>86</v>
      </c>
      <c r="AV1692" s="13" t="s">
        <v>84</v>
      </c>
      <c r="AW1692" s="13" t="s">
        <v>37</v>
      </c>
      <c r="AX1692" s="13" t="s">
        <v>76</v>
      </c>
      <c r="AY1692" s="158" t="s">
        <v>146</v>
      </c>
    </row>
    <row r="1693" spans="2:51" s="12" customFormat="1" ht="12">
      <c r="B1693" s="150"/>
      <c r="D1693" s="144" t="s">
        <v>171</v>
      </c>
      <c r="E1693" s="151" t="s">
        <v>3</v>
      </c>
      <c r="F1693" s="152" t="s">
        <v>1849</v>
      </c>
      <c r="H1693" s="153">
        <v>14.154</v>
      </c>
      <c r="I1693" s="154"/>
      <c r="L1693" s="150"/>
      <c r="M1693" s="155"/>
      <c r="T1693" s="156"/>
      <c r="AT1693" s="151" t="s">
        <v>171</v>
      </c>
      <c r="AU1693" s="151" t="s">
        <v>86</v>
      </c>
      <c r="AV1693" s="12" t="s">
        <v>86</v>
      </c>
      <c r="AW1693" s="12" t="s">
        <v>37</v>
      </c>
      <c r="AX1693" s="12" t="s">
        <v>76</v>
      </c>
      <c r="AY1693" s="151" t="s">
        <v>146</v>
      </c>
    </row>
    <row r="1694" spans="2:51" s="12" customFormat="1" ht="12">
      <c r="B1694" s="150"/>
      <c r="D1694" s="144" t="s">
        <v>171</v>
      </c>
      <c r="E1694" s="151" t="s">
        <v>3</v>
      </c>
      <c r="F1694" s="152" t="s">
        <v>1850</v>
      </c>
      <c r="H1694" s="153">
        <v>15.292</v>
      </c>
      <c r="I1694" s="154"/>
      <c r="L1694" s="150"/>
      <c r="M1694" s="155"/>
      <c r="T1694" s="156"/>
      <c r="AT1694" s="151" t="s">
        <v>171</v>
      </c>
      <c r="AU1694" s="151" t="s">
        <v>86</v>
      </c>
      <c r="AV1694" s="12" t="s">
        <v>86</v>
      </c>
      <c r="AW1694" s="12" t="s">
        <v>37</v>
      </c>
      <c r="AX1694" s="12" t="s">
        <v>76</v>
      </c>
      <c r="AY1694" s="151" t="s">
        <v>146</v>
      </c>
    </row>
    <row r="1695" spans="2:51" s="12" customFormat="1" ht="12">
      <c r="B1695" s="150"/>
      <c r="D1695" s="144" t="s">
        <v>171</v>
      </c>
      <c r="E1695" s="151" t="s">
        <v>3</v>
      </c>
      <c r="F1695" s="152" t="s">
        <v>1851</v>
      </c>
      <c r="H1695" s="153">
        <v>15.296</v>
      </c>
      <c r="I1695" s="154"/>
      <c r="L1695" s="150"/>
      <c r="M1695" s="155"/>
      <c r="T1695" s="156"/>
      <c r="AT1695" s="151" t="s">
        <v>171</v>
      </c>
      <c r="AU1695" s="151" t="s">
        <v>86</v>
      </c>
      <c r="AV1695" s="12" t="s">
        <v>86</v>
      </c>
      <c r="AW1695" s="12" t="s">
        <v>37</v>
      </c>
      <c r="AX1695" s="12" t="s">
        <v>76</v>
      </c>
      <c r="AY1695" s="151" t="s">
        <v>146</v>
      </c>
    </row>
    <row r="1696" spans="2:51" s="12" customFormat="1" ht="12">
      <c r="B1696" s="150"/>
      <c r="D1696" s="144" t="s">
        <v>171</v>
      </c>
      <c r="E1696" s="151" t="s">
        <v>3</v>
      </c>
      <c r="F1696" s="152" t="s">
        <v>1852</v>
      </c>
      <c r="H1696" s="153">
        <v>6.999</v>
      </c>
      <c r="I1696" s="154"/>
      <c r="L1696" s="150"/>
      <c r="M1696" s="155"/>
      <c r="T1696" s="156"/>
      <c r="AT1696" s="151" t="s">
        <v>171</v>
      </c>
      <c r="AU1696" s="151" t="s">
        <v>86</v>
      </c>
      <c r="AV1696" s="12" t="s">
        <v>86</v>
      </c>
      <c r="AW1696" s="12" t="s">
        <v>37</v>
      </c>
      <c r="AX1696" s="12" t="s">
        <v>76</v>
      </c>
      <c r="AY1696" s="151" t="s">
        <v>146</v>
      </c>
    </row>
    <row r="1697" spans="2:51" s="12" customFormat="1" ht="12">
      <c r="B1697" s="150"/>
      <c r="D1697" s="144" t="s">
        <v>171</v>
      </c>
      <c r="E1697" s="151" t="s">
        <v>3</v>
      </c>
      <c r="F1697" s="152" t="s">
        <v>1853</v>
      </c>
      <c r="H1697" s="153">
        <v>2.744</v>
      </c>
      <c r="I1697" s="154"/>
      <c r="L1697" s="150"/>
      <c r="M1697" s="155"/>
      <c r="T1697" s="156"/>
      <c r="AT1697" s="151" t="s">
        <v>171</v>
      </c>
      <c r="AU1697" s="151" t="s">
        <v>86</v>
      </c>
      <c r="AV1697" s="12" t="s">
        <v>86</v>
      </c>
      <c r="AW1697" s="12" t="s">
        <v>37</v>
      </c>
      <c r="AX1697" s="12" t="s">
        <v>76</v>
      </c>
      <c r="AY1697" s="151" t="s">
        <v>146</v>
      </c>
    </row>
    <row r="1698" spans="2:51" s="12" customFormat="1" ht="12">
      <c r="B1698" s="150"/>
      <c r="D1698" s="144" t="s">
        <v>171</v>
      </c>
      <c r="E1698" s="151" t="s">
        <v>3</v>
      </c>
      <c r="F1698" s="152" t="s">
        <v>1854</v>
      </c>
      <c r="H1698" s="153">
        <v>6.979</v>
      </c>
      <c r="I1698" s="154"/>
      <c r="L1698" s="150"/>
      <c r="M1698" s="155"/>
      <c r="T1698" s="156"/>
      <c r="AT1698" s="151" t="s">
        <v>171</v>
      </c>
      <c r="AU1698" s="151" t="s">
        <v>86</v>
      </c>
      <c r="AV1698" s="12" t="s">
        <v>86</v>
      </c>
      <c r="AW1698" s="12" t="s">
        <v>37</v>
      </c>
      <c r="AX1698" s="12" t="s">
        <v>76</v>
      </c>
      <c r="AY1698" s="151" t="s">
        <v>146</v>
      </c>
    </row>
    <row r="1699" spans="2:51" s="12" customFormat="1" ht="12">
      <c r="B1699" s="150"/>
      <c r="D1699" s="144" t="s">
        <v>171</v>
      </c>
      <c r="E1699" s="151" t="s">
        <v>3</v>
      </c>
      <c r="F1699" s="152" t="s">
        <v>1855</v>
      </c>
      <c r="H1699" s="153">
        <v>6.979</v>
      </c>
      <c r="I1699" s="154"/>
      <c r="L1699" s="150"/>
      <c r="M1699" s="155"/>
      <c r="T1699" s="156"/>
      <c r="AT1699" s="151" t="s">
        <v>171</v>
      </c>
      <c r="AU1699" s="151" t="s">
        <v>86</v>
      </c>
      <c r="AV1699" s="12" t="s">
        <v>86</v>
      </c>
      <c r="AW1699" s="12" t="s">
        <v>37</v>
      </c>
      <c r="AX1699" s="12" t="s">
        <v>76</v>
      </c>
      <c r="AY1699" s="151" t="s">
        <v>146</v>
      </c>
    </row>
    <row r="1700" spans="2:51" s="12" customFormat="1" ht="12">
      <c r="B1700" s="150"/>
      <c r="D1700" s="144" t="s">
        <v>171</v>
      </c>
      <c r="E1700" s="151" t="s">
        <v>3</v>
      </c>
      <c r="F1700" s="152" t="s">
        <v>1856</v>
      </c>
      <c r="H1700" s="153">
        <v>11.129</v>
      </c>
      <c r="I1700" s="154"/>
      <c r="L1700" s="150"/>
      <c r="M1700" s="155"/>
      <c r="T1700" s="156"/>
      <c r="AT1700" s="151" t="s">
        <v>171</v>
      </c>
      <c r="AU1700" s="151" t="s">
        <v>86</v>
      </c>
      <c r="AV1700" s="12" t="s">
        <v>86</v>
      </c>
      <c r="AW1700" s="12" t="s">
        <v>37</v>
      </c>
      <c r="AX1700" s="12" t="s">
        <v>76</v>
      </c>
      <c r="AY1700" s="151" t="s">
        <v>146</v>
      </c>
    </row>
    <row r="1701" spans="2:51" s="12" customFormat="1" ht="12">
      <c r="B1701" s="150"/>
      <c r="D1701" s="144" t="s">
        <v>171</v>
      </c>
      <c r="E1701" s="151" t="s">
        <v>3</v>
      </c>
      <c r="F1701" s="152" t="s">
        <v>1857</v>
      </c>
      <c r="H1701" s="153">
        <v>14.826</v>
      </c>
      <c r="I1701" s="154"/>
      <c r="L1701" s="150"/>
      <c r="M1701" s="155"/>
      <c r="T1701" s="156"/>
      <c r="AT1701" s="151" t="s">
        <v>171</v>
      </c>
      <c r="AU1701" s="151" t="s">
        <v>86</v>
      </c>
      <c r="AV1701" s="12" t="s">
        <v>86</v>
      </c>
      <c r="AW1701" s="12" t="s">
        <v>37</v>
      </c>
      <c r="AX1701" s="12" t="s">
        <v>76</v>
      </c>
      <c r="AY1701" s="151" t="s">
        <v>146</v>
      </c>
    </row>
    <row r="1702" spans="2:51" s="12" customFormat="1" ht="12">
      <c r="B1702" s="150"/>
      <c r="D1702" s="144" t="s">
        <v>171</v>
      </c>
      <c r="E1702" s="151" t="s">
        <v>3</v>
      </c>
      <c r="F1702" s="152" t="s">
        <v>1858</v>
      </c>
      <c r="H1702" s="153">
        <v>12.707</v>
      </c>
      <c r="I1702" s="154"/>
      <c r="L1702" s="150"/>
      <c r="M1702" s="155"/>
      <c r="T1702" s="156"/>
      <c r="AT1702" s="151" t="s">
        <v>171</v>
      </c>
      <c r="AU1702" s="151" t="s">
        <v>86</v>
      </c>
      <c r="AV1702" s="12" t="s">
        <v>86</v>
      </c>
      <c r="AW1702" s="12" t="s">
        <v>37</v>
      </c>
      <c r="AX1702" s="12" t="s">
        <v>76</v>
      </c>
      <c r="AY1702" s="151" t="s">
        <v>146</v>
      </c>
    </row>
    <row r="1703" spans="2:51" s="15" customFormat="1" ht="12">
      <c r="B1703" s="181"/>
      <c r="D1703" s="144" t="s">
        <v>171</v>
      </c>
      <c r="E1703" s="182" t="s">
        <v>3</v>
      </c>
      <c r="F1703" s="183" t="s">
        <v>271</v>
      </c>
      <c r="H1703" s="184">
        <v>107.105</v>
      </c>
      <c r="I1703" s="185"/>
      <c r="L1703" s="181"/>
      <c r="M1703" s="186"/>
      <c r="T1703" s="187"/>
      <c r="AT1703" s="182" t="s">
        <v>171</v>
      </c>
      <c r="AU1703" s="182" t="s">
        <v>86</v>
      </c>
      <c r="AV1703" s="15" t="s">
        <v>164</v>
      </c>
      <c r="AW1703" s="15" t="s">
        <v>37</v>
      </c>
      <c r="AX1703" s="15" t="s">
        <v>76</v>
      </c>
      <c r="AY1703" s="182" t="s">
        <v>146</v>
      </c>
    </row>
    <row r="1704" spans="2:51" s="14" customFormat="1" ht="12">
      <c r="B1704" s="163"/>
      <c r="D1704" s="144" t="s">
        <v>171</v>
      </c>
      <c r="E1704" s="164" t="s">
        <v>3</v>
      </c>
      <c r="F1704" s="165" t="s">
        <v>180</v>
      </c>
      <c r="H1704" s="166">
        <v>213.143</v>
      </c>
      <c r="I1704" s="167"/>
      <c r="L1704" s="163"/>
      <c r="M1704" s="168"/>
      <c r="T1704" s="169"/>
      <c r="AT1704" s="164" t="s">
        <v>171</v>
      </c>
      <c r="AU1704" s="164" t="s">
        <v>86</v>
      </c>
      <c r="AV1704" s="14" t="s">
        <v>153</v>
      </c>
      <c r="AW1704" s="14" t="s">
        <v>37</v>
      </c>
      <c r="AX1704" s="14" t="s">
        <v>84</v>
      </c>
      <c r="AY1704" s="164" t="s">
        <v>146</v>
      </c>
    </row>
    <row r="1705" spans="2:65" s="1" customFormat="1" ht="16.5" customHeight="1">
      <c r="B1705" s="129"/>
      <c r="C1705" s="130" t="s">
        <v>1859</v>
      </c>
      <c r="D1705" s="130" t="s">
        <v>148</v>
      </c>
      <c r="E1705" s="132" t="s">
        <v>1860</v>
      </c>
      <c r="F1705" s="133" t="s">
        <v>1861</v>
      </c>
      <c r="G1705" s="134" t="s">
        <v>151</v>
      </c>
      <c r="H1705" s="135">
        <v>213.143</v>
      </c>
      <c r="I1705" s="136"/>
      <c r="J1705" s="137">
        <f>ROUND(I1705*H1705,2)</f>
        <v>0</v>
      </c>
      <c r="K1705" s="133" t="s">
        <v>152</v>
      </c>
      <c r="L1705" s="34"/>
      <c r="M1705" s="138" t="s">
        <v>3</v>
      </c>
      <c r="N1705" s="139" t="s">
        <v>47</v>
      </c>
      <c r="P1705" s="140">
        <f>O1705*H1705</f>
        <v>0</v>
      </c>
      <c r="Q1705" s="140">
        <v>0.0003</v>
      </c>
      <c r="R1705" s="140">
        <f>Q1705*H1705</f>
        <v>0.0639429</v>
      </c>
      <c r="S1705" s="140">
        <v>0</v>
      </c>
      <c r="T1705" s="141">
        <f>S1705*H1705</f>
        <v>0</v>
      </c>
      <c r="AR1705" s="142" t="s">
        <v>256</v>
      </c>
      <c r="AT1705" s="142" t="s">
        <v>148</v>
      </c>
      <c r="AU1705" s="142" t="s">
        <v>86</v>
      </c>
      <c r="AY1705" s="18" t="s">
        <v>146</v>
      </c>
      <c r="BE1705" s="143">
        <f>IF(N1705="základní",J1705,0)</f>
        <v>0</v>
      </c>
      <c r="BF1705" s="143">
        <f>IF(N1705="snížená",J1705,0)</f>
        <v>0</v>
      </c>
      <c r="BG1705" s="143">
        <f>IF(N1705="zákl. přenesená",J1705,0)</f>
        <v>0</v>
      </c>
      <c r="BH1705" s="143">
        <f>IF(N1705="sníž. přenesená",J1705,0)</f>
        <v>0</v>
      </c>
      <c r="BI1705" s="143">
        <f>IF(N1705="nulová",J1705,0)</f>
        <v>0</v>
      </c>
      <c r="BJ1705" s="18" t="s">
        <v>84</v>
      </c>
      <c r="BK1705" s="143">
        <f>ROUND(I1705*H1705,2)</f>
        <v>0</v>
      </c>
      <c r="BL1705" s="18" t="s">
        <v>256</v>
      </c>
      <c r="BM1705" s="142" t="s">
        <v>1862</v>
      </c>
    </row>
    <row r="1706" spans="2:47" s="1" customFormat="1" ht="19.2">
      <c r="B1706" s="34"/>
      <c r="D1706" s="144" t="s">
        <v>155</v>
      </c>
      <c r="F1706" s="145" t="s">
        <v>1863</v>
      </c>
      <c r="I1706" s="146"/>
      <c r="L1706" s="34"/>
      <c r="M1706" s="147"/>
      <c r="T1706" s="55"/>
      <c r="AT1706" s="18" t="s">
        <v>155</v>
      </c>
      <c r="AU1706" s="18" t="s">
        <v>86</v>
      </c>
    </row>
    <row r="1707" spans="2:47" s="1" customFormat="1" ht="12">
      <c r="B1707" s="34"/>
      <c r="D1707" s="148" t="s">
        <v>157</v>
      </c>
      <c r="F1707" s="149" t="s">
        <v>1864</v>
      </c>
      <c r="I1707" s="146"/>
      <c r="L1707" s="34"/>
      <c r="M1707" s="147"/>
      <c r="T1707" s="55"/>
      <c r="AT1707" s="18" t="s">
        <v>157</v>
      </c>
      <c r="AU1707" s="18" t="s">
        <v>86</v>
      </c>
    </row>
    <row r="1708" spans="2:51" s="13" customFormat="1" ht="12">
      <c r="B1708" s="157"/>
      <c r="D1708" s="144" t="s">
        <v>171</v>
      </c>
      <c r="E1708" s="158" t="s">
        <v>3</v>
      </c>
      <c r="F1708" s="159" t="s">
        <v>356</v>
      </c>
      <c r="H1708" s="158" t="s">
        <v>3</v>
      </c>
      <c r="I1708" s="160"/>
      <c r="L1708" s="157"/>
      <c r="M1708" s="161"/>
      <c r="T1708" s="162"/>
      <c r="AT1708" s="158" t="s">
        <v>171</v>
      </c>
      <c r="AU1708" s="158" t="s">
        <v>86</v>
      </c>
      <c r="AV1708" s="13" t="s">
        <v>84</v>
      </c>
      <c r="AW1708" s="13" t="s">
        <v>37</v>
      </c>
      <c r="AX1708" s="13" t="s">
        <v>76</v>
      </c>
      <c r="AY1708" s="158" t="s">
        <v>146</v>
      </c>
    </row>
    <row r="1709" spans="2:51" s="12" customFormat="1" ht="12">
      <c r="B1709" s="150"/>
      <c r="D1709" s="144" t="s">
        <v>171</v>
      </c>
      <c r="E1709" s="151" t="s">
        <v>3</v>
      </c>
      <c r="F1709" s="152" t="s">
        <v>1843</v>
      </c>
      <c r="H1709" s="153">
        <v>10.418</v>
      </c>
      <c r="I1709" s="154"/>
      <c r="L1709" s="150"/>
      <c r="M1709" s="155"/>
      <c r="T1709" s="156"/>
      <c r="AT1709" s="151" t="s">
        <v>171</v>
      </c>
      <c r="AU1709" s="151" t="s">
        <v>86</v>
      </c>
      <c r="AV1709" s="12" t="s">
        <v>86</v>
      </c>
      <c r="AW1709" s="12" t="s">
        <v>37</v>
      </c>
      <c r="AX1709" s="12" t="s">
        <v>76</v>
      </c>
      <c r="AY1709" s="151" t="s">
        <v>146</v>
      </c>
    </row>
    <row r="1710" spans="2:51" s="12" customFormat="1" ht="20.4">
      <c r="B1710" s="150"/>
      <c r="D1710" s="144" t="s">
        <v>171</v>
      </c>
      <c r="E1710" s="151" t="s">
        <v>3</v>
      </c>
      <c r="F1710" s="152" t="s">
        <v>1844</v>
      </c>
      <c r="H1710" s="153">
        <v>77.161</v>
      </c>
      <c r="I1710" s="154"/>
      <c r="L1710" s="150"/>
      <c r="M1710" s="155"/>
      <c r="T1710" s="156"/>
      <c r="AT1710" s="151" t="s">
        <v>171</v>
      </c>
      <c r="AU1710" s="151" t="s">
        <v>86</v>
      </c>
      <c r="AV1710" s="12" t="s">
        <v>86</v>
      </c>
      <c r="AW1710" s="12" t="s">
        <v>37</v>
      </c>
      <c r="AX1710" s="12" t="s">
        <v>76</v>
      </c>
      <c r="AY1710" s="151" t="s">
        <v>146</v>
      </c>
    </row>
    <row r="1711" spans="2:51" s="12" customFormat="1" ht="12">
      <c r="B1711" s="150"/>
      <c r="D1711" s="144" t="s">
        <v>171</v>
      </c>
      <c r="E1711" s="151" t="s">
        <v>3</v>
      </c>
      <c r="F1711" s="152" t="s">
        <v>1845</v>
      </c>
      <c r="H1711" s="153">
        <v>-4.158</v>
      </c>
      <c r="I1711" s="154"/>
      <c r="L1711" s="150"/>
      <c r="M1711" s="155"/>
      <c r="T1711" s="156"/>
      <c r="AT1711" s="151" t="s">
        <v>171</v>
      </c>
      <c r="AU1711" s="151" t="s">
        <v>86</v>
      </c>
      <c r="AV1711" s="12" t="s">
        <v>86</v>
      </c>
      <c r="AW1711" s="12" t="s">
        <v>37</v>
      </c>
      <c r="AX1711" s="12" t="s">
        <v>76</v>
      </c>
      <c r="AY1711" s="151" t="s">
        <v>146</v>
      </c>
    </row>
    <row r="1712" spans="2:51" s="12" customFormat="1" ht="12">
      <c r="B1712" s="150"/>
      <c r="D1712" s="144" t="s">
        <v>171</v>
      </c>
      <c r="E1712" s="151" t="s">
        <v>3</v>
      </c>
      <c r="F1712" s="152" t="s">
        <v>1846</v>
      </c>
      <c r="H1712" s="153">
        <v>6.155</v>
      </c>
      <c r="I1712" s="154"/>
      <c r="L1712" s="150"/>
      <c r="M1712" s="155"/>
      <c r="T1712" s="156"/>
      <c r="AT1712" s="151" t="s">
        <v>171</v>
      </c>
      <c r="AU1712" s="151" t="s">
        <v>86</v>
      </c>
      <c r="AV1712" s="12" t="s">
        <v>86</v>
      </c>
      <c r="AW1712" s="12" t="s">
        <v>37</v>
      </c>
      <c r="AX1712" s="12" t="s">
        <v>76</v>
      </c>
      <c r="AY1712" s="151" t="s">
        <v>146</v>
      </c>
    </row>
    <row r="1713" spans="2:51" s="12" customFormat="1" ht="12">
      <c r="B1713" s="150"/>
      <c r="D1713" s="144" t="s">
        <v>171</v>
      </c>
      <c r="E1713" s="151" t="s">
        <v>3</v>
      </c>
      <c r="F1713" s="152" t="s">
        <v>1847</v>
      </c>
      <c r="H1713" s="153">
        <v>8.15</v>
      </c>
      <c r="I1713" s="154"/>
      <c r="L1713" s="150"/>
      <c r="M1713" s="155"/>
      <c r="T1713" s="156"/>
      <c r="AT1713" s="151" t="s">
        <v>171</v>
      </c>
      <c r="AU1713" s="151" t="s">
        <v>86</v>
      </c>
      <c r="AV1713" s="12" t="s">
        <v>86</v>
      </c>
      <c r="AW1713" s="12" t="s">
        <v>37</v>
      </c>
      <c r="AX1713" s="12" t="s">
        <v>76</v>
      </c>
      <c r="AY1713" s="151" t="s">
        <v>146</v>
      </c>
    </row>
    <row r="1714" spans="2:51" s="12" customFormat="1" ht="12">
      <c r="B1714" s="150"/>
      <c r="D1714" s="144" t="s">
        <v>171</v>
      </c>
      <c r="E1714" s="151" t="s">
        <v>3</v>
      </c>
      <c r="F1714" s="152" t="s">
        <v>1848</v>
      </c>
      <c r="H1714" s="153">
        <v>8.312</v>
      </c>
      <c r="I1714" s="154"/>
      <c r="L1714" s="150"/>
      <c r="M1714" s="155"/>
      <c r="T1714" s="156"/>
      <c r="AT1714" s="151" t="s">
        <v>171</v>
      </c>
      <c r="AU1714" s="151" t="s">
        <v>86</v>
      </c>
      <c r="AV1714" s="12" t="s">
        <v>86</v>
      </c>
      <c r="AW1714" s="12" t="s">
        <v>37</v>
      </c>
      <c r="AX1714" s="12" t="s">
        <v>76</v>
      </c>
      <c r="AY1714" s="151" t="s">
        <v>146</v>
      </c>
    </row>
    <row r="1715" spans="2:51" s="15" customFormat="1" ht="12">
      <c r="B1715" s="181"/>
      <c r="D1715" s="144" t="s">
        <v>171</v>
      </c>
      <c r="E1715" s="182" t="s">
        <v>3</v>
      </c>
      <c r="F1715" s="183" t="s">
        <v>271</v>
      </c>
      <c r="H1715" s="184">
        <v>106.038</v>
      </c>
      <c r="I1715" s="185"/>
      <c r="L1715" s="181"/>
      <c r="M1715" s="186"/>
      <c r="T1715" s="187"/>
      <c r="AT1715" s="182" t="s">
        <v>171</v>
      </c>
      <c r="AU1715" s="182" t="s">
        <v>86</v>
      </c>
      <c r="AV1715" s="15" t="s">
        <v>164</v>
      </c>
      <c r="AW1715" s="15" t="s">
        <v>37</v>
      </c>
      <c r="AX1715" s="15" t="s">
        <v>76</v>
      </c>
      <c r="AY1715" s="182" t="s">
        <v>146</v>
      </c>
    </row>
    <row r="1716" spans="2:51" s="13" customFormat="1" ht="12">
      <c r="B1716" s="157"/>
      <c r="D1716" s="144" t="s">
        <v>171</v>
      </c>
      <c r="E1716" s="158" t="s">
        <v>3</v>
      </c>
      <c r="F1716" s="159" t="s">
        <v>358</v>
      </c>
      <c r="H1716" s="158" t="s">
        <v>3</v>
      </c>
      <c r="I1716" s="160"/>
      <c r="L1716" s="157"/>
      <c r="M1716" s="161"/>
      <c r="T1716" s="162"/>
      <c r="AT1716" s="158" t="s">
        <v>171</v>
      </c>
      <c r="AU1716" s="158" t="s">
        <v>86</v>
      </c>
      <c r="AV1716" s="13" t="s">
        <v>84</v>
      </c>
      <c r="AW1716" s="13" t="s">
        <v>37</v>
      </c>
      <c r="AX1716" s="13" t="s">
        <v>76</v>
      </c>
      <c r="AY1716" s="158" t="s">
        <v>146</v>
      </c>
    </row>
    <row r="1717" spans="2:51" s="12" customFormat="1" ht="12">
      <c r="B1717" s="150"/>
      <c r="D1717" s="144" t="s">
        <v>171</v>
      </c>
      <c r="E1717" s="151" t="s">
        <v>3</v>
      </c>
      <c r="F1717" s="152" t="s">
        <v>1849</v>
      </c>
      <c r="H1717" s="153">
        <v>14.154</v>
      </c>
      <c r="I1717" s="154"/>
      <c r="L1717" s="150"/>
      <c r="M1717" s="155"/>
      <c r="T1717" s="156"/>
      <c r="AT1717" s="151" t="s">
        <v>171</v>
      </c>
      <c r="AU1717" s="151" t="s">
        <v>86</v>
      </c>
      <c r="AV1717" s="12" t="s">
        <v>86</v>
      </c>
      <c r="AW1717" s="12" t="s">
        <v>37</v>
      </c>
      <c r="AX1717" s="12" t="s">
        <v>76</v>
      </c>
      <c r="AY1717" s="151" t="s">
        <v>146</v>
      </c>
    </row>
    <row r="1718" spans="2:51" s="12" customFormat="1" ht="12">
      <c r="B1718" s="150"/>
      <c r="D1718" s="144" t="s">
        <v>171</v>
      </c>
      <c r="E1718" s="151" t="s">
        <v>3</v>
      </c>
      <c r="F1718" s="152" t="s">
        <v>1850</v>
      </c>
      <c r="H1718" s="153">
        <v>15.292</v>
      </c>
      <c r="I1718" s="154"/>
      <c r="L1718" s="150"/>
      <c r="M1718" s="155"/>
      <c r="T1718" s="156"/>
      <c r="AT1718" s="151" t="s">
        <v>171</v>
      </c>
      <c r="AU1718" s="151" t="s">
        <v>86</v>
      </c>
      <c r="AV1718" s="12" t="s">
        <v>86</v>
      </c>
      <c r="AW1718" s="12" t="s">
        <v>37</v>
      </c>
      <c r="AX1718" s="12" t="s">
        <v>76</v>
      </c>
      <c r="AY1718" s="151" t="s">
        <v>146</v>
      </c>
    </row>
    <row r="1719" spans="2:51" s="12" customFormat="1" ht="12">
      <c r="B1719" s="150"/>
      <c r="D1719" s="144" t="s">
        <v>171</v>
      </c>
      <c r="E1719" s="151" t="s">
        <v>3</v>
      </c>
      <c r="F1719" s="152" t="s">
        <v>1851</v>
      </c>
      <c r="H1719" s="153">
        <v>15.296</v>
      </c>
      <c r="I1719" s="154"/>
      <c r="L1719" s="150"/>
      <c r="M1719" s="155"/>
      <c r="T1719" s="156"/>
      <c r="AT1719" s="151" t="s">
        <v>171</v>
      </c>
      <c r="AU1719" s="151" t="s">
        <v>86</v>
      </c>
      <c r="AV1719" s="12" t="s">
        <v>86</v>
      </c>
      <c r="AW1719" s="12" t="s">
        <v>37</v>
      </c>
      <c r="AX1719" s="12" t="s">
        <v>76</v>
      </c>
      <c r="AY1719" s="151" t="s">
        <v>146</v>
      </c>
    </row>
    <row r="1720" spans="2:51" s="12" customFormat="1" ht="12">
      <c r="B1720" s="150"/>
      <c r="D1720" s="144" t="s">
        <v>171</v>
      </c>
      <c r="E1720" s="151" t="s">
        <v>3</v>
      </c>
      <c r="F1720" s="152" t="s">
        <v>1852</v>
      </c>
      <c r="H1720" s="153">
        <v>6.999</v>
      </c>
      <c r="I1720" s="154"/>
      <c r="L1720" s="150"/>
      <c r="M1720" s="155"/>
      <c r="T1720" s="156"/>
      <c r="AT1720" s="151" t="s">
        <v>171</v>
      </c>
      <c r="AU1720" s="151" t="s">
        <v>86</v>
      </c>
      <c r="AV1720" s="12" t="s">
        <v>86</v>
      </c>
      <c r="AW1720" s="12" t="s">
        <v>37</v>
      </c>
      <c r="AX1720" s="12" t="s">
        <v>76</v>
      </c>
      <c r="AY1720" s="151" t="s">
        <v>146</v>
      </c>
    </row>
    <row r="1721" spans="2:51" s="12" customFormat="1" ht="12">
      <c r="B1721" s="150"/>
      <c r="D1721" s="144" t="s">
        <v>171</v>
      </c>
      <c r="E1721" s="151" t="s">
        <v>3</v>
      </c>
      <c r="F1721" s="152" t="s">
        <v>1853</v>
      </c>
      <c r="H1721" s="153">
        <v>2.744</v>
      </c>
      <c r="I1721" s="154"/>
      <c r="L1721" s="150"/>
      <c r="M1721" s="155"/>
      <c r="T1721" s="156"/>
      <c r="AT1721" s="151" t="s">
        <v>171</v>
      </c>
      <c r="AU1721" s="151" t="s">
        <v>86</v>
      </c>
      <c r="AV1721" s="12" t="s">
        <v>86</v>
      </c>
      <c r="AW1721" s="12" t="s">
        <v>37</v>
      </c>
      <c r="AX1721" s="12" t="s">
        <v>76</v>
      </c>
      <c r="AY1721" s="151" t="s">
        <v>146</v>
      </c>
    </row>
    <row r="1722" spans="2:51" s="12" customFormat="1" ht="12">
      <c r="B1722" s="150"/>
      <c r="D1722" s="144" t="s">
        <v>171</v>
      </c>
      <c r="E1722" s="151" t="s">
        <v>3</v>
      </c>
      <c r="F1722" s="152" t="s">
        <v>1854</v>
      </c>
      <c r="H1722" s="153">
        <v>6.979</v>
      </c>
      <c r="I1722" s="154"/>
      <c r="L1722" s="150"/>
      <c r="M1722" s="155"/>
      <c r="T1722" s="156"/>
      <c r="AT1722" s="151" t="s">
        <v>171</v>
      </c>
      <c r="AU1722" s="151" t="s">
        <v>86</v>
      </c>
      <c r="AV1722" s="12" t="s">
        <v>86</v>
      </c>
      <c r="AW1722" s="12" t="s">
        <v>37</v>
      </c>
      <c r="AX1722" s="12" t="s">
        <v>76</v>
      </c>
      <c r="AY1722" s="151" t="s">
        <v>146</v>
      </c>
    </row>
    <row r="1723" spans="2:51" s="12" customFormat="1" ht="12">
      <c r="B1723" s="150"/>
      <c r="D1723" s="144" t="s">
        <v>171</v>
      </c>
      <c r="E1723" s="151" t="s">
        <v>3</v>
      </c>
      <c r="F1723" s="152" t="s">
        <v>1855</v>
      </c>
      <c r="H1723" s="153">
        <v>6.979</v>
      </c>
      <c r="I1723" s="154"/>
      <c r="L1723" s="150"/>
      <c r="M1723" s="155"/>
      <c r="T1723" s="156"/>
      <c r="AT1723" s="151" t="s">
        <v>171</v>
      </c>
      <c r="AU1723" s="151" t="s">
        <v>86</v>
      </c>
      <c r="AV1723" s="12" t="s">
        <v>86</v>
      </c>
      <c r="AW1723" s="12" t="s">
        <v>37</v>
      </c>
      <c r="AX1723" s="12" t="s">
        <v>76</v>
      </c>
      <c r="AY1723" s="151" t="s">
        <v>146</v>
      </c>
    </row>
    <row r="1724" spans="2:51" s="12" customFormat="1" ht="12">
      <c r="B1724" s="150"/>
      <c r="D1724" s="144" t="s">
        <v>171</v>
      </c>
      <c r="E1724" s="151" t="s">
        <v>3</v>
      </c>
      <c r="F1724" s="152" t="s">
        <v>1856</v>
      </c>
      <c r="H1724" s="153">
        <v>11.129</v>
      </c>
      <c r="I1724" s="154"/>
      <c r="L1724" s="150"/>
      <c r="M1724" s="155"/>
      <c r="T1724" s="156"/>
      <c r="AT1724" s="151" t="s">
        <v>171</v>
      </c>
      <c r="AU1724" s="151" t="s">
        <v>86</v>
      </c>
      <c r="AV1724" s="12" t="s">
        <v>86</v>
      </c>
      <c r="AW1724" s="12" t="s">
        <v>37</v>
      </c>
      <c r="AX1724" s="12" t="s">
        <v>76</v>
      </c>
      <c r="AY1724" s="151" t="s">
        <v>146</v>
      </c>
    </row>
    <row r="1725" spans="2:51" s="12" customFormat="1" ht="12">
      <c r="B1725" s="150"/>
      <c r="D1725" s="144" t="s">
        <v>171</v>
      </c>
      <c r="E1725" s="151" t="s">
        <v>3</v>
      </c>
      <c r="F1725" s="152" t="s">
        <v>1857</v>
      </c>
      <c r="H1725" s="153">
        <v>14.826</v>
      </c>
      <c r="I1725" s="154"/>
      <c r="L1725" s="150"/>
      <c r="M1725" s="155"/>
      <c r="T1725" s="156"/>
      <c r="AT1725" s="151" t="s">
        <v>171</v>
      </c>
      <c r="AU1725" s="151" t="s">
        <v>86</v>
      </c>
      <c r="AV1725" s="12" t="s">
        <v>86</v>
      </c>
      <c r="AW1725" s="12" t="s">
        <v>37</v>
      </c>
      <c r="AX1725" s="12" t="s">
        <v>76</v>
      </c>
      <c r="AY1725" s="151" t="s">
        <v>146</v>
      </c>
    </row>
    <row r="1726" spans="2:51" s="12" customFormat="1" ht="12">
      <c r="B1726" s="150"/>
      <c r="D1726" s="144" t="s">
        <v>171</v>
      </c>
      <c r="E1726" s="151" t="s">
        <v>3</v>
      </c>
      <c r="F1726" s="152" t="s">
        <v>1858</v>
      </c>
      <c r="H1726" s="153">
        <v>12.707</v>
      </c>
      <c r="I1726" s="154"/>
      <c r="L1726" s="150"/>
      <c r="M1726" s="155"/>
      <c r="T1726" s="156"/>
      <c r="AT1726" s="151" t="s">
        <v>171</v>
      </c>
      <c r="AU1726" s="151" t="s">
        <v>86</v>
      </c>
      <c r="AV1726" s="12" t="s">
        <v>86</v>
      </c>
      <c r="AW1726" s="12" t="s">
        <v>37</v>
      </c>
      <c r="AX1726" s="12" t="s">
        <v>76</v>
      </c>
      <c r="AY1726" s="151" t="s">
        <v>146</v>
      </c>
    </row>
    <row r="1727" spans="2:51" s="15" customFormat="1" ht="12">
      <c r="B1727" s="181"/>
      <c r="D1727" s="144" t="s">
        <v>171</v>
      </c>
      <c r="E1727" s="182" t="s">
        <v>3</v>
      </c>
      <c r="F1727" s="183" t="s">
        <v>271</v>
      </c>
      <c r="H1727" s="184">
        <v>107.105</v>
      </c>
      <c r="I1727" s="185"/>
      <c r="L1727" s="181"/>
      <c r="M1727" s="186"/>
      <c r="T1727" s="187"/>
      <c r="AT1727" s="182" t="s">
        <v>171</v>
      </c>
      <c r="AU1727" s="182" t="s">
        <v>86</v>
      </c>
      <c r="AV1727" s="15" t="s">
        <v>164</v>
      </c>
      <c r="AW1727" s="15" t="s">
        <v>37</v>
      </c>
      <c r="AX1727" s="15" t="s">
        <v>76</v>
      </c>
      <c r="AY1727" s="182" t="s">
        <v>146</v>
      </c>
    </row>
    <row r="1728" spans="2:51" s="14" customFormat="1" ht="12">
      <c r="B1728" s="163"/>
      <c r="D1728" s="144" t="s">
        <v>171</v>
      </c>
      <c r="E1728" s="164" t="s">
        <v>3</v>
      </c>
      <c r="F1728" s="165" t="s">
        <v>180</v>
      </c>
      <c r="H1728" s="166">
        <v>213.143</v>
      </c>
      <c r="I1728" s="167"/>
      <c r="L1728" s="163"/>
      <c r="M1728" s="168"/>
      <c r="T1728" s="169"/>
      <c r="AT1728" s="164" t="s">
        <v>171</v>
      </c>
      <c r="AU1728" s="164" t="s">
        <v>86</v>
      </c>
      <c r="AV1728" s="14" t="s">
        <v>153</v>
      </c>
      <c r="AW1728" s="14" t="s">
        <v>37</v>
      </c>
      <c r="AX1728" s="14" t="s">
        <v>84</v>
      </c>
      <c r="AY1728" s="164" t="s">
        <v>146</v>
      </c>
    </row>
    <row r="1729" spans="2:65" s="1" customFormat="1" ht="24.15" customHeight="1">
      <c r="B1729" s="129"/>
      <c r="C1729" s="130" t="s">
        <v>1865</v>
      </c>
      <c r="D1729" s="130" t="s">
        <v>148</v>
      </c>
      <c r="E1729" s="132" t="s">
        <v>1866</v>
      </c>
      <c r="F1729" s="133" t="s">
        <v>1867</v>
      </c>
      <c r="G1729" s="134" t="s">
        <v>151</v>
      </c>
      <c r="H1729" s="135">
        <v>42.344</v>
      </c>
      <c r="I1729" s="136"/>
      <c r="J1729" s="137">
        <f>ROUND(I1729*H1729,2)</f>
        <v>0</v>
      </c>
      <c r="K1729" s="133" t="s">
        <v>152</v>
      </c>
      <c r="L1729" s="34"/>
      <c r="M1729" s="138" t="s">
        <v>3</v>
      </c>
      <c r="N1729" s="139" t="s">
        <v>47</v>
      </c>
      <c r="P1729" s="140">
        <f>O1729*H1729</f>
        <v>0</v>
      </c>
      <c r="Q1729" s="140">
        <v>0.0015</v>
      </c>
      <c r="R1729" s="140">
        <f>Q1729*H1729</f>
        <v>0.063516</v>
      </c>
      <c r="S1729" s="140">
        <v>0</v>
      </c>
      <c r="T1729" s="141">
        <f>S1729*H1729</f>
        <v>0</v>
      </c>
      <c r="AR1729" s="142" t="s">
        <v>256</v>
      </c>
      <c r="AT1729" s="142" t="s">
        <v>148</v>
      </c>
      <c r="AU1729" s="142" t="s">
        <v>86</v>
      </c>
      <c r="AY1729" s="18" t="s">
        <v>146</v>
      </c>
      <c r="BE1729" s="143">
        <f>IF(N1729="základní",J1729,0)</f>
        <v>0</v>
      </c>
      <c r="BF1729" s="143">
        <f>IF(N1729="snížená",J1729,0)</f>
        <v>0</v>
      </c>
      <c r="BG1729" s="143">
        <f>IF(N1729="zákl. přenesená",J1729,0)</f>
        <v>0</v>
      </c>
      <c r="BH1729" s="143">
        <f>IF(N1729="sníž. přenesená",J1729,0)</f>
        <v>0</v>
      </c>
      <c r="BI1729" s="143">
        <f>IF(N1729="nulová",J1729,0)</f>
        <v>0</v>
      </c>
      <c r="BJ1729" s="18" t="s">
        <v>84</v>
      </c>
      <c r="BK1729" s="143">
        <f>ROUND(I1729*H1729,2)</f>
        <v>0</v>
      </c>
      <c r="BL1729" s="18" t="s">
        <v>256</v>
      </c>
      <c r="BM1729" s="142" t="s">
        <v>1868</v>
      </c>
    </row>
    <row r="1730" spans="2:47" s="1" customFormat="1" ht="19.2">
      <c r="B1730" s="34"/>
      <c r="D1730" s="144" t="s">
        <v>155</v>
      </c>
      <c r="F1730" s="145" t="s">
        <v>1869</v>
      </c>
      <c r="I1730" s="146"/>
      <c r="L1730" s="34"/>
      <c r="M1730" s="147"/>
      <c r="T1730" s="55"/>
      <c r="AT1730" s="18" t="s">
        <v>155</v>
      </c>
      <c r="AU1730" s="18" t="s">
        <v>86</v>
      </c>
    </row>
    <row r="1731" spans="2:47" s="1" customFormat="1" ht="12">
      <c r="B1731" s="34"/>
      <c r="D1731" s="148" t="s">
        <v>157</v>
      </c>
      <c r="F1731" s="149" t="s">
        <v>1870</v>
      </c>
      <c r="I1731" s="146"/>
      <c r="L1731" s="34"/>
      <c r="M1731" s="147"/>
      <c r="T1731" s="55"/>
      <c r="AT1731" s="18" t="s">
        <v>157</v>
      </c>
      <c r="AU1731" s="18" t="s">
        <v>86</v>
      </c>
    </row>
    <row r="1732" spans="2:51" s="13" customFormat="1" ht="12">
      <c r="B1732" s="157"/>
      <c r="D1732" s="144" t="s">
        <v>171</v>
      </c>
      <c r="E1732" s="158" t="s">
        <v>3</v>
      </c>
      <c r="F1732" s="159" t="s">
        <v>356</v>
      </c>
      <c r="H1732" s="158" t="s">
        <v>3</v>
      </c>
      <c r="I1732" s="160"/>
      <c r="L1732" s="157"/>
      <c r="M1732" s="161"/>
      <c r="T1732" s="162"/>
      <c r="AT1732" s="158" t="s">
        <v>171</v>
      </c>
      <c r="AU1732" s="158" t="s">
        <v>86</v>
      </c>
      <c r="AV1732" s="13" t="s">
        <v>84</v>
      </c>
      <c r="AW1732" s="13" t="s">
        <v>37</v>
      </c>
      <c r="AX1732" s="13" t="s">
        <v>76</v>
      </c>
      <c r="AY1732" s="158" t="s">
        <v>146</v>
      </c>
    </row>
    <row r="1733" spans="2:51" s="12" customFormat="1" ht="12">
      <c r="B1733" s="150"/>
      <c r="D1733" s="144" t="s">
        <v>171</v>
      </c>
      <c r="E1733" s="151" t="s">
        <v>3</v>
      </c>
      <c r="F1733" s="152" t="s">
        <v>1871</v>
      </c>
      <c r="H1733" s="153">
        <v>1.028</v>
      </c>
      <c r="I1733" s="154"/>
      <c r="L1733" s="150"/>
      <c r="M1733" s="155"/>
      <c r="T1733" s="156"/>
      <c r="AT1733" s="151" t="s">
        <v>171</v>
      </c>
      <c r="AU1733" s="151" t="s">
        <v>86</v>
      </c>
      <c r="AV1733" s="12" t="s">
        <v>86</v>
      </c>
      <c r="AW1733" s="12" t="s">
        <v>37</v>
      </c>
      <c r="AX1733" s="12" t="s">
        <v>76</v>
      </c>
      <c r="AY1733" s="151" t="s">
        <v>146</v>
      </c>
    </row>
    <row r="1734" spans="2:51" s="12" customFormat="1" ht="20.4">
      <c r="B1734" s="150"/>
      <c r="D1734" s="144" t="s">
        <v>171</v>
      </c>
      <c r="E1734" s="151" t="s">
        <v>3</v>
      </c>
      <c r="F1734" s="152" t="s">
        <v>1872</v>
      </c>
      <c r="H1734" s="153">
        <v>7.61</v>
      </c>
      <c r="I1734" s="154"/>
      <c r="L1734" s="150"/>
      <c r="M1734" s="155"/>
      <c r="T1734" s="156"/>
      <c r="AT1734" s="151" t="s">
        <v>171</v>
      </c>
      <c r="AU1734" s="151" t="s">
        <v>86</v>
      </c>
      <c r="AV1734" s="12" t="s">
        <v>86</v>
      </c>
      <c r="AW1734" s="12" t="s">
        <v>37</v>
      </c>
      <c r="AX1734" s="12" t="s">
        <v>76</v>
      </c>
      <c r="AY1734" s="151" t="s">
        <v>146</v>
      </c>
    </row>
    <row r="1735" spans="2:51" s="12" customFormat="1" ht="12">
      <c r="B1735" s="150"/>
      <c r="D1735" s="144" t="s">
        <v>171</v>
      </c>
      <c r="E1735" s="151" t="s">
        <v>3</v>
      </c>
      <c r="F1735" s="152" t="s">
        <v>1873</v>
      </c>
      <c r="H1735" s="153">
        <v>0.6</v>
      </c>
      <c r="I1735" s="154"/>
      <c r="L1735" s="150"/>
      <c r="M1735" s="155"/>
      <c r="T1735" s="156"/>
      <c r="AT1735" s="151" t="s">
        <v>171</v>
      </c>
      <c r="AU1735" s="151" t="s">
        <v>86</v>
      </c>
      <c r="AV1735" s="12" t="s">
        <v>86</v>
      </c>
      <c r="AW1735" s="12" t="s">
        <v>37</v>
      </c>
      <c r="AX1735" s="12" t="s">
        <v>76</v>
      </c>
      <c r="AY1735" s="151" t="s">
        <v>146</v>
      </c>
    </row>
    <row r="1736" spans="2:51" s="12" customFormat="1" ht="12">
      <c r="B1736" s="150"/>
      <c r="D1736" s="144" t="s">
        <v>171</v>
      </c>
      <c r="E1736" s="151" t="s">
        <v>3</v>
      </c>
      <c r="F1736" s="152" t="s">
        <v>1874</v>
      </c>
      <c r="H1736" s="153">
        <v>0.804</v>
      </c>
      <c r="I1736" s="154"/>
      <c r="L1736" s="150"/>
      <c r="M1736" s="155"/>
      <c r="T1736" s="156"/>
      <c r="AT1736" s="151" t="s">
        <v>171</v>
      </c>
      <c r="AU1736" s="151" t="s">
        <v>86</v>
      </c>
      <c r="AV1736" s="12" t="s">
        <v>86</v>
      </c>
      <c r="AW1736" s="12" t="s">
        <v>37</v>
      </c>
      <c r="AX1736" s="12" t="s">
        <v>76</v>
      </c>
      <c r="AY1736" s="151" t="s">
        <v>146</v>
      </c>
    </row>
    <row r="1737" spans="2:51" s="12" customFormat="1" ht="12">
      <c r="B1737" s="150"/>
      <c r="D1737" s="144" t="s">
        <v>171</v>
      </c>
      <c r="E1737" s="151" t="s">
        <v>3</v>
      </c>
      <c r="F1737" s="152" t="s">
        <v>1875</v>
      </c>
      <c r="H1737" s="153">
        <v>0.82</v>
      </c>
      <c r="I1737" s="154"/>
      <c r="L1737" s="150"/>
      <c r="M1737" s="155"/>
      <c r="T1737" s="156"/>
      <c r="AT1737" s="151" t="s">
        <v>171</v>
      </c>
      <c r="AU1737" s="151" t="s">
        <v>86</v>
      </c>
      <c r="AV1737" s="12" t="s">
        <v>86</v>
      </c>
      <c r="AW1737" s="12" t="s">
        <v>37</v>
      </c>
      <c r="AX1737" s="12" t="s">
        <v>76</v>
      </c>
      <c r="AY1737" s="151" t="s">
        <v>146</v>
      </c>
    </row>
    <row r="1738" spans="2:51" s="15" customFormat="1" ht="12">
      <c r="B1738" s="181"/>
      <c r="D1738" s="144" t="s">
        <v>171</v>
      </c>
      <c r="E1738" s="182" t="s">
        <v>3</v>
      </c>
      <c r="F1738" s="183" t="s">
        <v>271</v>
      </c>
      <c r="H1738" s="184">
        <v>10.862</v>
      </c>
      <c r="I1738" s="185"/>
      <c r="L1738" s="181"/>
      <c r="M1738" s="186"/>
      <c r="T1738" s="187"/>
      <c r="AT1738" s="182" t="s">
        <v>171</v>
      </c>
      <c r="AU1738" s="182" t="s">
        <v>86</v>
      </c>
      <c r="AV1738" s="15" t="s">
        <v>164</v>
      </c>
      <c r="AW1738" s="15" t="s">
        <v>37</v>
      </c>
      <c r="AX1738" s="15" t="s">
        <v>76</v>
      </c>
      <c r="AY1738" s="182" t="s">
        <v>146</v>
      </c>
    </row>
    <row r="1739" spans="2:51" s="13" customFormat="1" ht="12">
      <c r="B1739" s="157"/>
      <c r="D1739" s="144" t="s">
        <v>171</v>
      </c>
      <c r="E1739" s="158" t="s">
        <v>3</v>
      </c>
      <c r="F1739" s="159" t="s">
        <v>358</v>
      </c>
      <c r="H1739" s="158" t="s">
        <v>3</v>
      </c>
      <c r="I1739" s="160"/>
      <c r="L1739" s="157"/>
      <c r="M1739" s="161"/>
      <c r="T1739" s="162"/>
      <c r="AT1739" s="158" t="s">
        <v>171</v>
      </c>
      <c r="AU1739" s="158" t="s">
        <v>86</v>
      </c>
      <c r="AV1739" s="13" t="s">
        <v>84</v>
      </c>
      <c r="AW1739" s="13" t="s">
        <v>37</v>
      </c>
      <c r="AX1739" s="13" t="s">
        <v>76</v>
      </c>
      <c r="AY1739" s="158" t="s">
        <v>146</v>
      </c>
    </row>
    <row r="1740" spans="2:51" s="12" customFormat="1" ht="12">
      <c r="B1740" s="150"/>
      <c r="D1740" s="144" t="s">
        <v>171</v>
      </c>
      <c r="E1740" s="151" t="s">
        <v>3</v>
      </c>
      <c r="F1740" s="152" t="s">
        <v>1876</v>
      </c>
      <c r="H1740" s="153">
        <v>1.394</v>
      </c>
      <c r="I1740" s="154"/>
      <c r="L1740" s="150"/>
      <c r="M1740" s="155"/>
      <c r="T1740" s="156"/>
      <c r="AT1740" s="151" t="s">
        <v>171</v>
      </c>
      <c r="AU1740" s="151" t="s">
        <v>86</v>
      </c>
      <c r="AV1740" s="12" t="s">
        <v>86</v>
      </c>
      <c r="AW1740" s="12" t="s">
        <v>37</v>
      </c>
      <c r="AX1740" s="12" t="s">
        <v>76</v>
      </c>
      <c r="AY1740" s="151" t="s">
        <v>146</v>
      </c>
    </row>
    <row r="1741" spans="2:51" s="12" customFormat="1" ht="12">
      <c r="B1741" s="150"/>
      <c r="D1741" s="144" t="s">
        <v>171</v>
      </c>
      <c r="E1741" s="151" t="s">
        <v>3</v>
      </c>
      <c r="F1741" s="152" t="s">
        <v>1877</v>
      </c>
      <c r="H1741" s="153">
        <v>1.474</v>
      </c>
      <c r="I1741" s="154"/>
      <c r="L1741" s="150"/>
      <c r="M1741" s="155"/>
      <c r="T1741" s="156"/>
      <c r="AT1741" s="151" t="s">
        <v>171</v>
      </c>
      <c r="AU1741" s="151" t="s">
        <v>86</v>
      </c>
      <c r="AV1741" s="12" t="s">
        <v>86</v>
      </c>
      <c r="AW1741" s="12" t="s">
        <v>37</v>
      </c>
      <c r="AX1741" s="12" t="s">
        <v>76</v>
      </c>
      <c r="AY1741" s="151" t="s">
        <v>146</v>
      </c>
    </row>
    <row r="1742" spans="2:51" s="12" customFormat="1" ht="12">
      <c r="B1742" s="150"/>
      <c r="D1742" s="144" t="s">
        <v>171</v>
      </c>
      <c r="E1742" s="151" t="s">
        <v>3</v>
      </c>
      <c r="F1742" s="152" t="s">
        <v>1878</v>
      </c>
      <c r="H1742" s="153">
        <v>1.51</v>
      </c>
      <c r="I1742" s="154"/>
      <c r="L1742" s="150"/>
      <c r="M1742" s="155"/>
      <c r="T1742" s="156"/>
      <c r="AT1742" s="151" t="s">
        <v>171</v>
      </c>
      <c r="AU1742" s="151" t="s">
        <v>86</v>
      </c>
      <c r="AV1742" s="12" t="s">
        <v>86</v>
      </c>
      <c r="AW1742" s="12" t="s">
        <v>37</v>
      </c>
      <c r="AX1742" s="12" t="s">
        <v>76</v>
      </c>
      <c r="AY1742" s="151" t="s">
        <v>146</v>
      </c>
    </row>
    <row r="1743" spans="2:51" s="12" customFormat="1" ht="12">
      <c r="B1743" s="150"/>
      <c r="D1743" s="144" t="s">
        <v>171</v>
      </c>
      <c r="E1743" s="151" t="s">
        <v>3</v>
      </c>
      <c r="F1743" s="152" t="s">
        <v>1879</v>
      </c>
      <c r="H1743" s="153">
        <v>0.69</v>
      </c>
      <c r="I1743" s="154"/>
      <c r="L1743" s="150"/>
      <c r="M1743" s="155"/>
      <c r="T1743" s="156"/>
      <c r="AT1743" s="151" t="s">
        <v>171</v>
      </c>
      <c r="AU1743" s="151" t="s">
        <v>86</v>
      </c>
      <c r="AV1743" s="12" t="s">
        <v>86</v>
      </c>
      <c r="AW1743" s="12" t="s">
        <v>37</v>
      </c>
      <c r="AX1743" s="12" t="s">
        <v>76</v>
      </c>
      <c r="AY1743" s="151" t="s">
        <v>146</v>
      </c>
    </row>
    <row r="1744" spans="2:51" s="12" customFormat="1" ht="12">
      <c r="B1744" s="150"/>
      <c r="D1744" s="144" t="s">
        <v>171</v>
      </c>
      <c r="E1744" s="151" t="s">
        <v>3</v>
      </c>
      <c r="F1744" s="152" t="s">
        <v>1880</v>
      </c>
      <c r="H1744" s="153">
        <v>0.688</v>
      </c>
      <c r="I1744" s="154"/>
      <c r="L1744" s="150"/>
      <c r="M1744" s="155"/>
      <c r="T1744" s="156"/>
      <c r="AT1744" s="151" t="s">
        <v>171</v>
      </c>
      <c r="AU1744" s="151" t="s">
        <v>86</v>
      </c>
      <c r="AV1744" s="12" t="s">
        <v>86</v>
      </c>
      <c r="AW1744" s="12" t="s">
        <v>37</v>
      </c>
      <c r="AX1744" s="12" t="s">
        <v>76</v>
      </c>
      <c r="AY1744" s="151" t="s">
        <v>146</v>
      </c>
    </row>
    <row r="1745" spans="2:51" s="12" customFormat="1" ht="12">
      <c r="B1745" s="150"/>
      <c r="D1745" s="144" t="s">
        <v>171</v>
      </c>
      <c r="E1745" s="151" t="s">
        <v>3</v>
      </c>
      <c r="F1745" s="152" t="s">
        <v>1881</v>
      </c>
      <c r="H1745" s="153">
        <v>0.688</v>
      </c>
      <c r="I1745" s="154"/>
      <c r="L1745" s="150"/>
      <c r="M1745" s="155"/>
      <c r="T1745" s="156"/>
      <c r="AT1745" s="151" t="s">
        <v>171</v>
      </c>
      <c r="AU1745" s="151" t="s">
        <v>86</v>
      </c>
      <c r="AV1745" s="12" t="s">
        <v>86</v>
      </c>
      <c r="AW1745" s="12" t="s">
        <v>37</v>
      </c>
      <c r="AX1745" s="12" t="s">
        <v>76</v>
      </c>
      <c r="AY1745" s="151" t="s">
        <v>146</v>
      </c>
    </row>
    <row r="1746" spans="2:51" s="12" customFormat="1" ht="12">
      <c r="B1746" s="150"/>
      <c r="D1746" s="144" t="s">
        <v>171</v>
      </c>
      <c r="E1746" s="151" t="s">
        <v>3</v>
      </c>
      <c r="F1746" s="152" t="s">
        <v>1882</v>
      </c>
      <c r="H1746" s="153">
        <v>1.092</v>
      </c>
      <c r="I1746" s="154"/>
      <c r="L1746" s="150"/>
      <c r="M1746" s="155"/>
      <c r="T1746" s="156"/>
      <c r="AT1746" s="151" t="s">
        <v>171</v>
      </c>
      <c r="AU1746" s="151" t="s">
        <v>86</v>
      </c>
      <c r="AV1746" s="12" t="s">
        <v>86</v>
      </c>
      <c r="AW1746" s="12" t="s">
        <v>37</v>
      </c>
      <c r="AX1746" s="12" t="s">
        <v>76</v>
      </c>
      <c r="AY1746" s="151" t="s">
        <v>146</v>
      </c>
    </row>
    <row r="1747" spans="2:51" s="12" customFormat="1" ht="12">
      <c r="B1747" s="150"/>
      <c r="D1747" s="144" t="s">
        <v>171</v>
      </c>
      <c r="E1747" s="151" t="s">
        <v>3</v>
      </c>
      <c r="F1747" s="152" t="s">
        <v>1883</v>
      </c>
      <c r="H1747" s="153">
        <v>1.464</v>
      </c>
      <c r="I1747" s="154"/>
      <c r="L1747" s="150"/>
      <c r="M1747" s="155"/>
      <c r="T1747" s="156"/>
      <c r="AT1747" s="151" t="s">
        <v>171</v>
      </c>
      <c r="AU1747" s="151" t="s">
        <v>86</v>
      </c>
      <c r="AV1747" s="12" t="s">
        <v>86</v>
      </c>
      <c r="AW1747" s="12" t="s">
        <v>37</v>
      </c>
      <c r="AX1747" s="12" t="s">
        <v>76</v>
      </c>
      <c r="AY1747" s="151" t="s">
        <v>146</v>
      </c>
    </row>
    <row r="1748" spans="2:51" s="12" customFormat="1" ht="12">
      <c r="B1748" s="150"/>
      <c r="D1748" s="144" t="s">
        <v>171</v>
      </c>
      <c r="E1748" s="151" t="s">
        <v>3</v>
      </c>
      <c r="F1748" s="152" t="s">
        <v>1884</v>
      </c>
      <c r="H1748" s="153">
        <v>1.122</v>
      </c>
      <c r="I1748" s="154"/>
      <c r="L1748" s="150"/>
      <c r="M1748" s="155"/>
      <c r="T1748" s="156"/>
      <c r="AT1748" s="151" t="s">
        <v>171</v>
      </c>
      <c r="AU1748" s="151" t="s">
        <v>86</v>
      </c>
      <c r="AV1748" s="12" t="s">
        <v>86</v>
      </c>
      <c r="AW1748" s="12" t="s">
        <v>37</v>
      </c>
      <c r="AX1748" s="12" t="s">
        <v>76</v>
      </c>
      <c r="AY1748" s="151" t="s">
        <v>146</v>
      </c>
    </row>
    <row r="1749" spans="2:51" s="12" customFormat="1" ht="12">
      <c r="B1749" s="150"/>
      <c r="D1749" s="144" t="s">
        <v>171</v>
      </c>
      <c r="E1749" s="151" t="s">
        <v>3</v>
      </c>
      <c r="F1749" s="152" t="s">
        <v>1885</v>
      </c>
      <c r="H1749" s="153">
        <v>14.76</v>
      </c>
      <c r="I1749" s="154"/>
      <c r="L1749" s="150"/>
      <c r="M1749" s="155"/>
      <c r="T1749" s="156"/>
      <c r="AT1749" s="151" t="s">
        <v>171</v>
      </c>
      <c r="AU1749" s="151" t="s">
        <v>86</v>
      </c>
      <c r="AV1749" s="12" t="s">
        <v>86</v>
      </c>
      <c r="AW1749" s="12" t="s">
        <v>37</v>
      </c>
      <c r="AX1749" s="12" t="s">
        <v>76</v>
      </c>
      <c r="AY1749" s="151" t="s">
        <v>146</v>
      </c>
    </row>
    <row r="1750" spans="2:51" s="12" customFormat="1" ht="12">
      <c r="B1750" s="150"/>
      <c r="D1750" s="144" t="s">
        <v>171</v>
      </c>
      <c r="E1750" s="151" t="s">
        <v>3</v>
      </c>
      <c r="F1750" s="152" t="s">
        <v>1886</v>
      </c>
      <c r="H1750" s="153">
        <v>3</v>
      </c>
      <c r="I1750" s="154"/>
      <c r="L1750" s="150"/>
      <c r="M1750" s="155"/>
      <c r="T1750" s="156"/>
      <c r="AT1750" s="151" t="s">
        <v>171</v>
      </c>
      <c r="AU1750" s="151" t="s">
        <v>86</v>
      </c>
      <c r="AV1750" s="12" t="s">
        <v>86</v>
      </c>
      <c r="AW1750" s="12" t="s">
        <v>37</v>
      </c>
      <c r="AX1750" s="12" t="s">
        <v>76</v>
      </c>
      <c r="AY1750" s="151" t="s">
        <v>146</v>
      </c>
    </row>
    <row r="1751" spans="2:51" s="12" customFormat="1" ht="12">
      <c r="B1751" s="150"/>
      <c r="D1751" s="144" t="s">
        <v>171</v>
      </c>
      <c r="E1751" s="151" t="s">
        <v>3</v>
      </c>
      <c r="F1751" s="152" t="s">
        <v>1887</v>
      </c>
      <c r="H1751" s="153">
        <v>3.6</v>
      </c>
      <c r="I1751" s="154"/>
      <c r="L1751" s="150"/>
      <c r="M1751" s="155"/>
      <c r="T1751" s="156"/>
      <c r="AT1751" s="151" t="s">
        <v>171</v>
      </c>
      <c r="AU1751" s="151" t="s">
        <v>86</v>
      </c>
      <c r="AV1751" s="12" t="s">
        <v>86</v>
      </c>
      <c r="AW1751" s="12" t="s">
        <v>37</v>
      </c>
      <c r="AX1751" s="12" t="s">
        <v>76</v>
      </c>
      <c r="AY1751" s="151" t="s">
        <v>146</v>
      </c>
    </row>
    <row r="1752" spans="2:51" s="15" customFormat="1" ht="12">
      <c r="B1752" s="181"/>
      <c r="D1752" s="144" t="s">
        <v>171</v>
      </c>
      <c r="E1752" s="182" t="s">
        <v>3</v>
      </c>
      <c r="F1752" s="183" t="s">
        <v>271</v>
      </c>
      <c r="H1752" s="184">
        <v>31.482</v>
      </c>
      <c r="I1752" s="185"/>
      <c r="L1752" s="181"/>
      <c r="M1752" s="186"/>
      <c r="T1752" s="187"/>
      <c r="AT1752" s="182" t="s">
        <v>171</v>
      </c>
      <c r="AU1752" s="182" t="s">
        <v>86</v>
      </c>
      <c r="AV1752" s="15" t="s">
        <v>164</v>
      </c>
      <c r="AW1752" s="15" t="s">
        <v>37</v>
      </c>
      <c r="AX1752" s="15" t="s">
        <v>76</v>
      </c>
      <c r="AY1752" s="182" t="s">
        <v>146</v>
      </c>
    </row>
    <row r="1753" spans="2:51" s="14" customFormat="1" ht="12">
      <c r="B1753" s="163"/>
      <c r="D1753" s="144" t="s">
        <v>171</v>
      </c>
      <c r="E1753" s="164" t="s">
        <v>3</v>
      </c>
      <c r="F1753" s="165" t="s">
        <v>180</v>
      </c>
      <c r="H1753" s="166">
        <v>42.344</v>
      </c>
      <c r="I1753" s="167"/>
      <c r="L1753" s="163"/>
      <c r="M1753" s="168"/>
      <c r="T1753" s="169"/>
      <c r="AT1753" s="164" t="s">
        <v>171</v>
      </c>
      <c r="AU1753" s="164" t="s">
        <v>86</v>
      </c>
      <c r="AV1753" s="14" t="s">
        <v>153</v>
      </c>
      <c r="AW1753" s="14" t="s">
        <v>37</v>
      </c>
      <c r="AX1753" s="14" t="s">
        <v>84</v>
      </c>
      <c r="AY1753" s="164" t="s">
        <v>146</v>
      </c>
    </row>
    <row r="1754" spans="2:65" s="1" customFormat="1" ht="16.5" customHeight="1">
      <c r="B1754" s="129"/>
      <c r="C1754" s="130" t="s">
        <v>1888</v>
      </c>
      <c r="D1754" s="130" t="s">
        <v>148</v>
      </c>
      <c r="E1754" s="132" t="s">
        <v>1889</v>
      </c>
      <c r="F1754" s="133" t="s">
        <v>1890</v>
      </c>
      <c r="G1754" s="134" t="s">
        <v>641</v>
      </c>
      <c r="H1754" s="135">
        <v>21</v>
      </c>
      <c r="I1754" s="136"/>
      <c r="J1754" s="137">
        <f>ROUND(I1754*H1754,2)</f>
        <v>0</v>
      </c>
      <c r="K1754" s="133" t="s">
        <v>152</v>
      </c>
      <c r="L1754" s="34"/>
      <c r="M1754" s="138" t="s">
        <v>3</v>
      </c>
      <c r="N1754" s="139" t="s">
        <v>47</v>
      </c>
      <c r="P1754" s="140">
        <f>O1754*H1754</f>
        <v>0</v>
      </c>
      <c r="Q1754" s="140">
        <v>0.00021</v>
      </c>
      <c r="R1754" s="140">
        <f>Q1754*H1754</f>
        <v>0.00441</v>
      </c>
      <c r="S1754" s="140">
        <v>0</v>
      </c>
      <c r="T1754" s="141">
        <f>S1754*H1754</f>
        <v>0</v>
      </c>
      <c r="AR1754" s="142" t="s">
        <v>256</v>
      </c>
      <c r="AT1754" s="142" t="s">
        <v>148</v>
      </c>
      <c r="AU1754" s="142" t="s">
        <v>86</v>
      </c>
      <c r="AY1754" s="18" t="s">
        <v>146</v>
      </c>
      <c r="BE1754" s="143">
        <f>IF(N1754="základní",J1754,0)</f>
        <v>0</v>
      </c>
      <c r="BF1754" s="143">
        <f>IF(N1754="snížená",J1754,0)</f>
        <v>0</v>
      </c>
      <c r="BG1754" s="143">
        <f>IF(N1754="zákl. přenesená",J1754,0)</f>
        <v>0</v>
      </c>
      <c r="BH1754" s="143">
        <f>IF(N1754="sníž. přenesená",J1754,0)</f>
        <v>0</v>
      </c>
      <c r="BI1754" s="143">
        <f>IF(N1754="nulová",J1754,0)</f>
        <v>0</v>
      </c>
      <c r="BJ1754" s="18" t="s">
        <v>84</v>
      </c>
      <c r="BK1754" s="143">
        <f>ROUND(I1754*H1754,2)</f>
        <v>0</v>
      </c>
      <c r="BL1754" s="18" t="s">
        <v>256</v>
      </c>
      <c r="BM1754" s="142" t="s">
        <v>1891</v>
      </c>
    </row>
    <row r="1755" spans="2:47" s="1" customFormat="1" ht="19.2">
      <c r="B1755" s="34"/>
      <c r="D1755" s="144" t="s">
        <v>155</v>
      </c>
      <c r="F1755" s="145" t="s">
        <v>1892</v>
      </c>
      <c r="I1755" s="146"/>
      <c r="L1755" s="34"/>
      <c r="M1755" s="147"/>
      <c r="T1755" s="55"/>
      <c r="AT1755" s="18" t="s">
        <v>155</v>
      </c>
      <c r="AU1755" s="18" t="s">
        <v>86</v>
      </c>
    </row>
    <row r="1756" spans="2:47" s="1" customFormat="1" ht="12">
      <c r="B1756" s="34"/>
      <c r="D1756" s="148" t="s">
        <v>157</v>
      </c>
      <c r="F1756" s="149" t="s">
        <v>1893</v>
      </c>
      <c r="I1756" s="146"/>
      <c r="L1756" s="34"/>
      <c r="M1756" s="147"/>
      <c r="T1756" s="55"/>
      <c r="AT1756" s="18" t="s">
        <v>157</v>
      </c>
      <c r="AU1756" s="18" t="s">
        <v>86</v>
      </c>
    </row>
    <row r="1757" spans="2:65" s="1" customFormat="1" ht="24.15" customHeight="1">
      <c r="B1757" s="129"/>
      <c r="C1757" s="130" t="s">
        <v>1894</v>
      </c>
      <c r="D1757" s="130" t="s">
        <v>148</v>
      </c>
      <c r="E1757" s="132" t="s">
        <v>1895</v>
      </c>
      <c r="F1757" s="133" t="s">
        <v>1896</v>
      </c>
      <c r="G1757" s="134" t="s">
        <v>641</v>
      </c>
      <c r="H1757" s="135">
        <v>27</v>
      </c>
      <c r="I1757" s="136"/>
      <c r="J1757" s="137">
        <f>ROUND(I1757*H1757,2)</f>
        <v>0</v>
      </c>
      <c r="K1757" s="133" t="s">
        <v>152</v>
      </c>
      <c r="L1757" s="34"/>
      <c r="M1757" s="138" t="s">
        <v>3</v>
      </c>
      <c r="N1757" s="139" t="s">
        <v>47</v>
      </c>
      <c r="P1757" s="140">
        <f>O1757*H1757</f>
        <v>0</v>
      </c>
      <c r="Q1757" s="140">
        <v>0.00021</v>
      </c>
      <c r="R1757" s="140">
        <f>Q1757*H1757</f>
        <v>0.0056700000000000006</v>
      </c>
      <c r="S1757" s="140">
        <v>0</v>
      </c>
      <c r="T1757" s="141">
        <f>S1757*H1757</f>
        <v>0</v>
      </c>
      <c r="AR1757" s="142" t="s">
        <v>256</v>
      </c>
      <c r="AT1757" s="142" t="s">
        <v>148</v>
      </c>
      <c r="AU1757" s="142" t="s">
        <v>86</v>
      </c>
      <c r="AY1757" s="18" t="s">
        <v>146</v>
      </c>
      <c r="BE1757" s="143">
        <f>IF(N1757="základní",J1757,0)</f>
        <v>0</v>
      </c>
      <c r="BF1757" s="143">
        <f>IF(N1757="snížená",J1757,0)</f>
        <v>0</v>
      </c>
      <c r="BG1757" s="143">
        <f>IF(N1757="zákl. přenesená",J1757,0)</f>
        <v>0</v>
      </c>
      <c r="BH1757" s="143">
        <f>IF(N1757="sníž. přenesená",J1757,0)</f>
        <v>0</v>
      </c>
      <c r="BI1757" s="143">
        <f>IF(N1757="nulová",J1757,0)</f>
        <v>0</v>
      </c>
      <c r="BJ1757" s="18" t="s">
        <v>84</v>
      </c>
      <c r="BK1757" s="143">
        <f>ROUND(I1757*H1757,2)</f>
        <v>0</v>
      </c>
      <c r="BL1757" s="18" t="s">
        <v>256</v>
      </c>
      <c r="BM1757" s="142" t="s">
        <v>1897</v>
      </c>
    </row>
    <row r="1758" spans="2:47" s="1" customFormat="1" ht="19.2">
      <c r="B1758" s="34"/>
      <c r="D1758" s="144" t="s">
        <v>155</v>
      </c>
      <c r="F1758" s="145" t="s">
        <v>1898</v>
      </c>
      <c r="I1758" s="146"/>
      <c r="L1758" s="34"/>
      <c r="M1758" s="147"/>
      <c r="T1758" s="55"/>
      <c r="AT1758" s="18" t="s">
        <v>155</v>
      </c>
      <c r="AU1758" s="18" t="s">
        <v>86</v>
      </c>
    </row>
    <row r="1759" spans="2:47" s="1" customFormat="1" ht="12">
      <c r="B1759" s="34"/>
      <c r="D1759" s="148" t="s">
        <v>157</v>
      </c>
      <c r="F1759" s="149" t="s">
        <v>1899</v>
      </c>
      <c r="I1759" s="146"/>
      <c r="L1759" s="34"/>
      <c r="M1759" s="147"/>
      <c r="T1759" s="55"/>
      <c r="AT1759" s="18" t="s">
        <v>157</v>
      </c>
      <c r="AU1759" s="18" t="s">
        <v>86</v>
      </c>
    </row>
    <row r="1760" spans="2:65" s="1" customFormat="1" ht="24.15" customHeight="1">
      <c r="B1760" s="129"/>
      <c r="C1760" s="130" t="s">
        <v>1900</v>
      </c>
      <c r="D1760" s="130" t="s">
        <v>148</v>
      </c>
      <c r="E1760" s="132" t="s">
        <v>1901</v>
      </c>
      <c r="F1760" s="133" t="s">
        <v>1902</v>
      </c>
      <c r="G1760" s="134" t="s">
        <v>151</v>
      </c>
      <c r="H1760" s="135">
        <v>51.583</v>
      </c>
      <c r="I1760" s="136"/>
      <c r="J1760" s="137">
        <f>ROUND(I1760*H1760,2)</f>
        <v>0</v>
      </c>
      <c r="K1760" s="133" t="s">
        <v>152</v>
      </c>
      <c r="L1760" s="34"/>
      <c r="M1760" s="138" t="s">
        <v>3</v>
      </c>
      <c r="N1760" s="139" t="s">
        <v>47</v>
      </c>
      <c r="P1760" s="140">
        <f>O1760*H1760</f>
        <v>0</v>
      </c>
      <c r="Q1760" s="140">
        <v>0</v>
      </c>
      <c r="R1760" s="140">
        <f>Q1760*H1760</f>
        <v>0</v>
      </c>
      <c r="S1760" s="140">
        <v>0.0272</v>
      </c>
      <c r="T1760" s="141">
        <f>S1760*H1760</f>
        <v>1.4030576</v>
      </c>
      <c r="AR1760" s="142" t="s">
        <v>256</v>
      </c>
      <c r="AT1760" s="142" t="s">
        <v>148</v>
      </c>
      <c r="AU1760" s="142" t="s">
        <v>86</v>
      </c>
      <c r="AY1760" s="18" t="s">
        <v>146</v>
      </c>
      <c r="BE1760" s="143">
        <f>IF(N1760="základní",J1760,0)</f>
        <v>0</v>
      </c>
      <c r="BF1760" s="143">
        <f>IF(N1760="snížená",J1760,0)</f>
        <v>0</v>
      </c>
      <c r="BG1760" s="143">
        <f>IF(N1760="zákl. přenesená",J1760,0)</f>
        <v>0</v>
      </c>
      <c r="BH1760" s="143">
        <f>IF(N1760="sníž. přenesená",J1760,0)</f>
        <v>0</v>
      </c>
      <c r="BI1760" s="143">
        <f>IF(N1760="nulová",J1760,0)</f>
        <v>0</v>
      </c>
      <c r="BJ1760" s="18" t="s">
        <v>84</v>
      </c>
      <c r="BK1760" s="143">
        <f>ROUND(I1760*H1760,2)</f>
        <v>0</v>
      </c>
      <c r="BL1760" s="18" t="s">
        <v>256</v>
      </c>
      <c r="BM1760" s="142" t="s">
        <v>1903</v>
      </c>
    </row>
    <row r="1761" spans="2:47" s="1" customFormat="1" ht="12">
      <c r="B1761" s="34"/>
      <c r="D1761" s="144" t="s">
        <v>155</v>
      </c>
      <c r="F1761" s="145" t="s">
        <v>1904</v>
      </c>
      <c r="I1761" s="146"/>
      <c r="L1761" s="34"/>
      <c r="M1761" s="147"/>
      <c r="T1761" s="55"/>
      <c r="AT1761" s="18" t="s">
        <v>155</v>
      </c>
      <c r="AU1761" s="18" t="s">
        <v>86</v>
      </c>
    </row>
    <row r="1762" spans="2:47" s="1" customFormat="1" ht="12">
      <c r="B1762" s="34"/>
      <c r="D1762" s="148" t="s">
        <v>157</v>
      </c>
      <c r="F1762" s="149" t="s">
        <v>1905</v>
      </c>
      <c r="I1762" s="146"/>
      <c r="L1762" s="34"/>
      <c r="M1762" s="147"/>
      <c r="T1762" s="55"/>
      <c r="AT1762" s="18" t="s">
        <v>157</v>
      </c>
      <c r="AU1762" s="18" t="s">
        <v>86</v>
      </c>
    </row>
    <row r="1763" spans="2:51" s="13" customFormat="1" ht="12">
      <c r="B1763" s="157"/>
      <c r="D1763" s="144" t="s">
        <v>171</v>
      </c>
      <c r="E1763" s="158" t="s">
        <v>3</v>
      </c>
      <c r="F1763" s="159" t="s">
        <v>356</v>
      </c>
      <c r="H1763" s="158" t="s">
        <v>3</v>
      </c>
      <c r="I1763" s="160"/>
      <c r="L1763" s="157"/>
      <c r="M1763" s="161"/>
      <c r="T1763" s="162"/>
      <c r="AT1763" s="158" t="s">
        <v>171</v>
      </c>
      <c r="AU1763" s="158" t="s">
        <v>86</v>
      </c>
      <c r="AV1763" s="13" t="s">
        <v>84</v>
      </c>
      <c r="AW1763" s="13" t="s">
        <v>37</v>
      </c>
      <c r="AX1763" s="13" t="s">
        <v>76</v>
      </c>
      <c r="AY1763" s="158" t="s">
        <v>146</v>
      </c>
    </row>
    <row r="1764" spans="2:51" s="12" customFormat="1" ht="12">
      <c r="B1764" s="150"/>
      <c r="D1764" s="144" t="s">
        <v>171</v>
      </c>
      <c r="E1764" s="151" t="s">
        <v>3</v>
      </c>
      <c r="F1764" s="152" t="s">
        <v>439</v>
      </c>
      <c r="H1764" s="153">
        <v>3.968</v>
      </c>
      <c r="I1764" s="154"/>
      <c r="L1764" s="150"/>
      <c r="M1764" s="155"/>
      <c r="T1764" s="156"/>
      <c r="AT1764" s="151" t="s">
        <v>171</v>
      </c>
      <c r="AU1764" s="151" t="s">
        <v>86</v>
      </c>
      <c r="AV1764" s="12" t="s">
        <v>86</v>
      </c>
      <c r="AW1764" s="12" t="s">
        <v>37</v>
      </c>
      <c r="AX1764" s="12" t="s">
        <v>76</v>
      </c>
      <c r="AY1764" s="151" t="s">
        <v>146</v>
      </c>
    </row>
    <row r="1765" spans="2:51" s="15" customFormat="1" ht="12">
      <c r="B1765" s="181"/>
      <c r="D1765" s="144" t="s">
        <v>171</v>
      </c>
      <c r="E1765" s="182" t="s">
        <v>3</v>
      </c>
      <c r="F1765" s="183" t="s">
        <v>271</v>
      </c>
      <c r="H1765" s="184">
        <v>3.968</v>
      </c>
      <c r="I1765" s="185"/>
      <c r="L1765" s="181"/>
      <c r="M1765" s="186"/>
      <c r="T1765" s="187"/>
      <c r="AT1765" s="182" t="s">
        <v>171</v>
      </c>
      <c r="AU1765" s="182" t="s">
        <v>86</v>
      </c>
      <c r="AV1765" s="15" t="s">
        <v>164</v>
      </c>
      <c r="AW1765" s="15" t="s">
        <v>37</v>
      </c>
      <c r="AX1765" s="15" t="s">
        <v>76</v>
      </c>
      <c r="AY1765" s="182" t="s">
        <v>146</v>
      </c>
    </row>
    <row r="1766" spans="2:51" s="13" customFormat="1" ht="12">
      <c r="B1766" s="157"/>
      <c r="D1766" s="144" t="s">
        <v>171</v>
      </c>
      <c r="E1766" s="158" t="s">
        <v>3</v>
      </c>
      <c r="F1766" s="159" t="s">
        <v>358</v>
      </c>
      <c r="H1766" s="158" t="s">
        <v>3</v>
      </c>
      <c r="I1766" s="160"/>
      <c r="L1766" s="157"/>
      <c r="M1766" s="161"/>
      <c r="T1766" s="162"/>
      <c r="AT1766" s="158" t="s">
        <v>171</v>
      </c>
      <c r="AU1766" s="158" t="s">
        <v>86</v>
      </c>
      <c r="AV1766" s="13" t="s">
        <v>84</v>
      </c>
      <c r="AW1766" s="13" t="s">
        <v>37</v>
      </c>
      <c r="AX1766" s="13" t="s">
        <v>76</v>
      </c>
      <c r="AY1766" s="158" t="s">
        <v>146</v>
      </c>
    </row>
    <row r="1767" spans="2:51" s="12" customFormat="1" ht="12">
      <c r="B1767" s="150"/>
      <c r="D1767" s="144" t="s">
        <v>171</v>
      </c>
      <c r="E1767" s="151" t="s">
        <v>3</v>
      </c>
      <c r="F1767" s="152" t="s">
        <v>441</v>
      </c>
      <c r="H1767" s="153">
        <v>4.726</v>
      </c>
      <c r="I1767" s="154"/>
      <c r="L1767" s="150"/>
      <c r="M1767" s="155"/>
      <c r="T1767" s="156"/>
      <c r="AT1767" s="151" t="s">
        <v>171</v>
      </c>
      <c r="AU1767" s="151" t="s">
        <v>86</v>
      </c>
      <c r="AV1767" s="12" t="s">
        <v>86</v>
      </c>
      <c r="AW1767" s="12" t="s">
        <v>37</v>
      </c>
      <c r="AX1767" s="12" t="s">
        <v>76</v>
      </c>
      <c r="AY1767" s="151" t="s">
        <v>146</v>
      </c>
    </row>
    <row r="1768" spans="2:51" s="12" customFormat="1" ht="12">
      <c r="B1768" s="150"/>
      <c r="D1768" s="144" t="s">
        <v>171</v>
      </c>
      <c r="E1768" s="151" t="s">
        <v>3</v>
      </c>
      <c r="F1768" s="152" t="s">
        <v>442</v>
      </c>
      <c r="H1768" s="153">
        <v>4.134</v>
      </c>
      <c r="I1768" s="154"/>
      <c r="L1768" s="150"/>
      <c r="M1768" s="155"/>
      <c r="T1768" s="156"/>
      <c r="AT1768" s="151" t="s">
        <v>171</v>
      </c>
      <c r="AU1768" s="151" t="s">
        <v>86</v>
      </c>
      <c r="AV1768" s="12" t="s">
        <v>86</v>
      </c>
      <c r="AW1768" s="12" t="s">
        <v>37</v>
      </c>
      <c r="AX1768" s="12" t="s">
        <v>76</v>
      </c>
      <c r="AY1768" s="151" t="s">
        <v>146</v>
      </c>
    </row>
    <row r="1769" spans="2:51" s="12" customFormat="1" ht="12">
      <c r="B1769" s="150"/>
      <c r="D1769" s="144" t="s">
        <v>171</v>
      </c>
      <c r="E1769" s="151" t="s">
        <v>3</v>
      </c>
      <c r="F1769" s="152" t="s">
        <v>443</v>
      </c>
      <c r="H1769" s="153">
        <v>5.313</v>
      </c>
      <c r="I1769" s="154"/>
      <c r="L1769" s="150"/>
      <c r="M1769" s="155"/>
      <c r="T1769" s="156"/>
      <c r="AT1769" s="151" t="s">
        <v>171</v>
      </c>
      <c r="AU1769" s="151" t="s">
        <v>86</v>
      </c>
      <c r="AV1769" s="12" t="s">
        <v>86</v>
      </c>
      <c r="AW1769" s="12" t="s">
        <v>37</v>
      </c>
      <c r="AX1769" s="12" t="s">
        <v>76</v>
      </c>
      <c r="AY1769" s="151" t="s">
        <v>146</v>
      </c>
    </row>
    <row r="1770" spans="2:51" s="12" customFormat="1" ht="12">
      <c r="B1770" s="150"/>
      <c r="D1770" s="144" t="s">
        <v>171</v>
      </c>
      <c r="E1770" s="151" t="s">
        <v>3</v>
      </c>
      <c r="F1770" s="152" t="s">
        <v>444</v>
      </c>
      <c r="H1770" s="153">
        <v>10.648</v>
      </c>
      <c r="I1770" s="154"/>
      <c r="L1770" s="150"/>
      <c r="M1770" s="155"/>
      <c r="T1770" s="156"/>
      <c r="AT1770" s="151" t="s">
        <v>171</v>
      </c>
      <c r="AU1770" s="151" t="s">
        <v>86</v>
      </c>
      <c r="AV1770" s="12" t="s">
        <v>86</v>
      </c>
      <c r="AW1770" s="12" t="s">
        <v>37</v>
      </c>
      <c r="AX1770" s="12" t="s">
        <v>76</v>
      </c>
      <c r="AY1770" s="151" t="s">
        <v>146</v>
      </c>
    </row>
    <row r="1771" spans="2:51" s="12" customFormat="1" ht="12">
      <c r="B1771" s="150"/>
      <c r="D1771" s="144" t="s">
        <v>171</v>
      </c>
      <c r="E1771" s="151" t="s">
        <v>3</v>
      </c>
      <c r="F1771" s="152" t="s">
        <v>445</v>
      </c>
      <c r="H1771" s="153">
        <v>4.137</v>
      </c>
      <c r="I1771" s="154"/>
      <c r="L1771" s="150"/>
      <c r="M1771" s="155"/>
      <c r="T1771" s="156"/>
      <c r="AT1771" s="151" t="s">
        <v>171</v>
      </c>
      <c r="AU1771" s="151" t="s">
        <v>86</v>
      </c>
      <c r="AV1771" s="12" t="s">
        <v>86</v>
      </c>
      <c r="AW1771" s="12" t="s">
        <v>37</v>
      </c>
      <c r="AX1771" s="12" t="s">
        <v>76</v>
      </c>
      <c r="AY1771" s="151" t="s">
        <v>146</v>
      </c>
    </row>
    <row r="1772" spans="2:51" s="12" customFormat="1" ht="20.4">
      <c r="B1772" s="150"/>
      <c r="D1772" s="144" t="s">
        <v>171</v>
      </c>
      <c r="E1772" s="151" t="s">
        <v>3</v>
      </c>
      <c r="F1772" s="152" t="s">
        <v>446</v>
      </c>
      <c r="H1772" s="153">
        <v>18.657</v>
      </c>
      <c r="I1772" s="154"/>
      <c r="L1772" s="150"/>
      <c r="M1772" s="155"/>
      <c r="T1772" s="156"/>
      <c r="AT1772" s="151" t="s">
        <v>171</v>
      </c>
      <c r="AU1772" s="151" t="s">
        <v>86</v>
      </c>
      <c r="AV1772" s="12" t="s">
        <v>86</v>
      </c>
      <c r="AW1772" s="12" t="s">
        <v>37</v>
      </c>
      <c r="AX1772" s="12" t="s">
        <v>76</v>
      </c>
      <c r="AY1772" s="151" t="s">
        <v>146</v>
      </c>
    </row>
    <row r="1773" spans="2:51" s="15" customFormat="1" ht="12">
      <c r="B1773" s="181"/>
      <c r="D1773" s="144" t="s">
        <v>171</v>
      </c>
      <c r="E1773" s="182" t="s">
        <v>3</v>
      </c>
      <c r="F1773" s="183" t="s">
        <v>271</v>
      </c>
      <c r="H1773" s="184">
        <v>47.615</v>
      </c>
      <c r="I1773" s="185"/>
      <c r="L1773" s="181"/>
      <c r="M1773" s="186"/>
      <c r="T1773" s="187"/>
      <c r="AT1773" s="182" t="s">
        <v>171</v>
      </c>
      <c r="AU1773" s="182" t="s">
        <v>86</v>
      </c>
      <c r="AV1773" s="15" t="s">
        <v>164</v>
      </c>
      <c r="AW1773" s="15" t="s">
        <v>37</v>
      </c>
      <c r="AX1773" s="15" t="s">
        <v>76</v>
      </c>
      <c r="AY1773" s="182" t="s">
        <v>146</v>
      </c>
    </row>
    <row r="1774" spans="2:51" s="14" customFormat="1" ht="12">
      <c r="B1774" s="163"/>
      <c r="D1774" s="144" t="s">
        <v>171</v>
      </c>
      <c r="E1774" s="164" t="s">
        <v>3</v>
      </c>
      <c r="F1774" s="165" t="s">
        <v>180</v>
      </c>
      <c r="H1774" s="166">
        <v>51.583</v>
      </c>
      <c r="I1774" s="167"/>
      <c r="L1774" s="163"/>
      <c r="M1774" s="168"/>
      <c r="T1774" s="169"/>
      <c r="AT1774" s="164" t="s">
        <v>171</v>
      </c>
      <c r="AU1774" s="164" t="s">
        <v>86</v>
      </c>
      <c r="AV1774" s="14" t="s">
        <v>153</v>
      </c>
      <c r="AW1774" s="14" t="s">
        <v>37</v>
      </c>
      <c r="AX1774" s="14" t="s">
        <v>84</v>
      </c>
      <c r="AY1774" s="164" t="s">
        <v>146</v>
      </c>
    </row>
    <row r="1775" spans="2:65" s="1" customFormat="1" ht="33" customHeight="1">
      <c r="B1775" s="129"/>
      <c r="C1775" s="130" t="s">
        <v>1906</v>
      </c>
      <c r="D1775" s="130" t="s">
        <v>148</v>
      </c>
      <c r="E1775" s="132" t="s">
        <v>1907</v>
      </c>
      <c r="F1775" s="133" t="s">
        <v>1908</v>
      </c>
      <c r="G1775" s="134" t="s">
        <v>151</v>
      </c>
      <c r="H1775" s="135">
        <v>213.143</v>
      </c>
      <c r="I1775" s="136"/>
      <c r="J1775" s="137">
        <f>ROUND(I1775*H1775,2)</f>
        <v>0</v>
      </c>
      <c r="K1775" s="133" t="s">
        <v>152</v>
      </c>
      <c r="L1775" s="34"/>
      <c r="M1775" s="138" t="s">
        <v>3</v>
      </c>
      <c r="N1775" s="139" t="s">
        <v>47</v>
      </c>
      <c r="P1775" s="140">
        <f>O1775*H1775</f>
        <v>0</v>
      </c>
      <c r="Q1775" s="140">
        <v>0.006</v>
      </c>
      <c r="R1775" s="140">
        <f>Q1775*H1775</f>
        <v>1.278858</v>
      </c>
      <c r="S1775" s="140">
        <v>0</v>
      </c>
      <c r="T1775" s="141">
        <f>S1775*H1775</f>
        <v>0</v>
      </c>
      <c r="AR1775" s="142" t="s">
        <v>256</v>
      </c>
      <c r="AT1775" s="142" t="s">
        <v>148</v>
      </c>
      <c r="AU1775" s="142" t="s">
        <v>86</v>
      </c>
      <c r="AY1775" s="18" t="s">
        <v>146</v>
      </c>
      <c r="BE1775" s="143">
        <f>IF(N1775="základní",J1775,0)</f>
        <v>0</v>
      </c>
      <c r="BF1775" s="143">
        <f>IF(N1775="snížená",J1775,0)</f>
        <v>0</v>
      </c>
      <c r="BG1775" s="143">
        <f>IF(N1775="zákl. přenesená",J1775,0)</f>
        <v>0</v>
      </c>
      <c r="BH1775" s="143">
        <f>IF(N1775="sníž. přenesená",J1775,0)</f>
        <v>0</v>
      </c>
      <c r="BI1775" s="143">
        <f>IF(N1775="nulová",J1775,0)</f>
        <v>0</v>
      </c>
      <c r="BJ1775" s="18" t="s">
        <v>84</v>
      </c>
      <c r="BK1775" s="143">
        <f>ROUND(I1775*H1775,2)</f>
        <v>0</v>
      </c>
      <c r="BL1775" s="18" t="s">
        <v>256</v>
      </c>
      <c r="BM1775" s="142" t="s">
        <v>1909</v>
      </c>
    </row>
    <row r="1776" spans="2:47" s="1" customFormat="1" ht="28.8">
      <c r="B1776" s="34"/>
      <c r="D1776" s="144" t="s">
        <v>155</v>
      </c>
      <c r="F1776" s="145" t="s">
        <v>1910</v>
      </c>
      <c r="I1776" s="146"/>
      <c r="L1776" s="34"/>
      <c r="M1776" s="147"/>
      <c r="T1776" s="55"/>
      <c r="AT1776" s="18" t="s">
        <v>155</v>
      </c>
      <c r="AU1776" s="18" t="s">
        <v>86</v>
      </c>
    </row>
    <row r="1777" spans="2:47" s="1" customFormat="1" ht="12">
      <c r="B1777" s="34"/>
      <c r="D1777" s="148" t="s">
        <v>157</v>
      </c>
      <c r="F1777" s="149" t="s">
        <v>1911</v>
      </c>
      <c r="I1777" s="146"/>
      <c r="L1777" s="34"/>
      <c r="M1777" s="147"/>
      <c r="T1777" s="55"/>
      <c r="AT1777" s="18" t="s">
        <v>157</v>
      </c>
      <c r="AU1777" s="18" t="s">
        <v>86</v>
      </c>
    </row>
    <row r="1778" spans="2:51" s="13" customFormat="1" ht="12">
      <c r="B1778" s="157"/>
      <c r="D1778" s="144" t="s">
        <v>171</v>
      </c>
      <c r="E1778" s="158" t="s">
        <v>3</v>
      </c>
      <c r="F1778" s="159" t="s">
        <v>356</v>
      </c>
      <c r="H1778" s="158" t="s">
        <v>3</v>
      </c>
      <c r="I1778" s="160"/>
      <c r="L1778" s="157"/>
      <c r="M1778" s="161"/>
      <c r="T1778" s="162"/>
      <c r="AT1778" s="158" t="s">
        <v>171</v>
      </c>
      <c r="AU1778" s="158" t="s">
        <v>86</v>
      </c>
      <c r="AV1778" s="13" t="s">
        <v>84</v>
      </c>
      <c r="AW1778" s="13" t="s">
        <v>37</v>
      </c>
      <c r="AX1778" s="13" t="s">
        <v>76</v>
      </c>
      <c r="AY1778" s="158" t="s">
        <v>146</v>
      </c>
    </row>
    <row r="1779" spans="2:51" s="12" customFormat="1" ht="12">
      <c r="B1779" s="150"/>
      <c r="D1779" s="144" t="s">
        <v>171</v>
      </c>
      <c r="E1779" s="151" t="s">
        <v>3</v>
      </c>
      <c r="F1779" s="152" t="s">
        <v>1843</v>
      </c>
      <c r="H1779" s="153">
        <v>10.418</v>
      </c>
      <c r="I1779" s="154"/>
      <c r="L1779" s="150"/>
      <c r="M1779" s="155"/>
      <c r="T1779" s="156"/>
      <c r="AT1779" s="151" t="s">
        <v>171</v>
      </c>
      <c r="AU1779" s="151" t="s">
        <v>86</v>
      </c>
      <c r="AV1779" s="12" t="s">
        <v>86</v>
      </c>
      <c r="AW1779" s="12" t="s">
        <v>37</v>
      </c>
      <c r="AX1779" s="12" t="s">
        <v>76</v>
      </c>
      <c r="AY1779" s="151" t="s">
        <v>146</v>
      </c>
    </row>
    <row r="1780" spans="2:51" s="12" customFormat="1" ht="20.4">
      <c r="B1780" s="150"/>
      <c r="D1780" s="144" t="s">
        <v>171</v>
      </c>
      <c r="E1780" s="151" t="s">
        <v>3</v>
      </c>
      <c r="F1780" s="152" t="s">
        <v>1844</v>
      </c>
      <c r="H1780" s="153">
        <v>77.161</v>
      </c>
      <c r="I1780" s="154"/>
      <c r="L1780" s="150"/>
      <c r="M1780" s="155"/>
      <c r="T1780" s="156"/>
      <c r="AT1780" s="151" t="s">
        <v>171</v>
      </c>
      <c r="AU1780" s="151" t="s">
        <v>86</v>
      </c>
      <c r="AV1780" s="12" t="s">
        <v>86</v>
      </c>
      <c r="AW1780" s="12" t="s">
        <v>37</v>
      </c>
      <c r="AX1780" s="12" t="s">
        <v>76</v>
      </c>
      <c r="AY1780" s="151" t="s">
        <v>146</v>
      </c>
    </row>
    <row r="1781" spans="2:51" s="12" customFormat="1" ht="12">
      <c r="B1781" s="150"/>
      <c r="D1781" s="144" t="s">
        <v>171</v>
      </c>
      <c r="E1781" s="151" t="s">
        <v>3</v>
      </c>
      <c r="F1781" s="152" t="s">
        <v>1845</v>
      </c>
      <c r="H1781" s="153">
        <v>-4.158</v>
      </c>
      <c r="I1781" s="154"/>
      <c r="L1781" s="150"/>
      <c r="M1781" s="155"/>
      <c r="T1781" s="156"/>
      <c r="AT1781" s="151" t="s">
        <v>171</v>
      </c>
      <c r="AU1781" s="151" t="s">
        <v>86</v>
      </c>
      <c r="AV1781" s="12" t="s">
        <v>86</v>
      </c>
      <c r="AW1781" s="12" t="s">
        <v>37</v>
      </c>
      <c r="AX1781" s="12" t="s">
        <v>76</v>
      </c>
      <c r="AY1781" s="151" t="s">
        <v>146</v>
      </c>
    </row>
    <row r="1782" spans="2:51" s="12" customFormat="1" ht="12">
      <c r="B1782" s="150"/>
      <c r="D1782" s="144" t="s">
        <v>171</v>
      </c>
      <c r="E1782" s="151" t="s">
        <v>3</v>
      </c>
      <c r="F1782" s="152" t="s">
        <v>1846</v>
      </c>
      <c r="H1782" s="153">
        <v>6.155</v>
      </c>
      <c r="I1782" s="154"/>
      <c r="L1782" s="150"/>
      <c r="M1782" s="155"/>
      <c r="T1782" s="156"/>
      <c r="AT1782" s="151" t="s">
        <v>171</v>
      </c>
      <c r="AU1782" s="151" t="s">
        <v>86</v>
      </c>
      <c r="AV1782" s="12" t="s">
        <v>86</v>
      </c>
      <c r="AW1782" s="12" t="s">
        <v>37</v>
      </c>
      <c r="AX1782" s="12" t="s">
        <v>76</v>
      </c>
      <c r="AY1782" s="151" t="s">
        <v>146</v>
      </c>
    </row>
    <row r="1783" spans="2:51" s="12" customFormat="1" ht="12">
      <c r="B1783" s="150"/>
      <c r="D1783" s="144" t="s">
        <v>171</v>
      </c>
      <c r="E1783" s="151" t="s">
        <v>3</v>
      </c>
      <c r="F1783" s="152" t="s">
        <v>1847</v>
      </c>
      <c r="H1783" s="153">
        <v>8.15</v>
      </c>
      <c r="I1783" s="154"/>
      <c r="L1783" s="150"/>
      <c r="M1783" s="155"/>
      <c r="T1783" s="156"/>
      <c r="AT1783" s="151" t="s">
        <v>171</v>
      </c>
      <c r="AU1783" s="151" t="s">
        <v>86</v>
      </c>
      <c r="AV1783" s="12" t="s">
        <v>86</v>
      </c>
      <c r="AW1783" s="12" t="s">
        <v>37</v>
      </c>
      <c r="AX1783" s="12" t="s">
        <v>76</v>
      </c>
      <c r="AY1783" s="151" t="s">
        <v>146</v>
      </c>
    </row>
    <row r="1784" spans="2:51" s="12" customFormat="1" ht="12">
      <c r="B1784" s="150"/>
      <c r="D1784" s="144" t="s">
        <v>171</v>
      </c>
      <c r="E1784" s="151" t="s">
        <v>3</v>
      </c>
      <c r="F1784" s="152" t="s">
        <v>1848</v>
      </c>
      <c r="H1784" s="153">
        <v>8.312</v>
      </c>
      <c r="I1784" s="154"/>
      <c r="L1784" s="150"/>
      <c r="M1784" s="155"/>
      <c r="T1784" s="156"/>
      <c r="AT1784" s="151" t="s">
        <v>171</v>
      </c>
      <c r="AU1784" s="151" t="s">
        <v>86</v>
      </c>
      <c r="AV1784" s="12" t="s">
        <v>86</v>
      </c>
      <c r="AW1784" s="12" t="s">
        <v>37</v>
      </c>
      <c r="AX1784" s="12" t="s">
        <v>76</v>
      </c>
      <c r="AY1784" s="151" t="s">
        <v>146</v>
      </c>
    </row>
    <row r="1785" spans="2:51" s="15" customFormat="1" ht="12">
      <c r="B1785" s="181"/>
      <c r="D1785" s="144" t="s">
        <v>171</v>
      </c>
      <c r="E1785" s="182" t="s">
        <v>3</v>
      </c>
      <c r="F1785" s="183" t="s">
        <v>271</v>
      </c>
      <c r="H1785" s="184">
        <v>106.038</v>
      </c>
      <c r="I1785" s="185"/>
      <c r="L1785" s="181"/>
      <c r="M1785" s="186"/>
      <c r="T1785" s="187"/>
      <c r="AT1785" s="182" t="s">
        <v>171</v>
      </c>
      <c r="AU1785" s="182" t="s">
        <v>86</v>
      </c>
      <c r="AV1785" s="15" t="s">
        <v>164</v>
      </c>
      <c r="AW1785" s="15" t="s">
        <v>37</v>
      </c>
      <c r="AX1785" s="15" t="s">
        <v>76</v>
      </c>
      <c r="AY1785" s="182" t="s">
        <v>146</v>
      </c>
    </row>
    <row r="1786" spans="2:51" s="13" customFormat="1" ht="12">
      <c r="B1786" s="157"/>
      <c r="D1786" s="144" t="s">
        <v>171</v>
      </c>
      <c r="E1786" s="158" t="s">
        <v>3</v>
      </c>
      <c r="F1786" s="159" t="s">
        <v>358</v>
      </c>
      <c r="H1786" s="158" t="s">
        <v>3</v>
      </c>
      <c r="I1786" s="160"/>
      <c r="L1786" s="157"/>
      <c r="M1786" s="161"/>
      <c r="T1786" s="162"/>
      <c r="AT1786" s="158" t="s">
        <v>171</v>
      </c>
      <c r="AU1786" s="158" t="s">
        <v>86</v>
      </c>
      <c r="AV1786" s="13" t="s">
        <v>84</v>
      </c>
      <c r="AW1786" s="13" t="s">
        <v>37</v>
      </c>
      <c r="AX1786" s="13" t="s">
        <v>76</v>
      </c>
      <c r="AY1786" s="158" t="s">
        <v>146</v>
      </c>
    </row>
    <row r="1787" spans="2:51" s="12" customFormat="1" ht="12">
      <c r="B1787" s="150"/>
      <c r="D1787" s="144" t="s">
        <v>171</v>
      </c>
      <c r="E1787" s="151" t="s">
        <v>3</v>
      </c>
      <c r="F1787" s="152" t="s">
        <v>1849</v>
      </c>
      <c r="H1787" s="153">
        <v>14.154</v>
      </c>
      <c r="I1787" s="154"/>
      <c r="L1787" s="150"/>
      <c r="M1787" s="155"/>
      <c r="T1787" s="156"/>
      <c r="AT1787" s="151" t="s">
        <v>171</v>
      </c>
      <c r="AU1787" s="151" t="s">
        <v>86</v>
      </c>
      <c r="AV1787" s="12" t="s">
        <v>86</v>
      </c>
      <c r="AW1787" s="12" t="s">
        <v>37</v>
      </c>
      <c r="AX1787" s="12" t="s">
        <v>76</v>
      </c>
      <c r="AY1787" s="151" t="s">
        <v>146</v>
      </c>
    </row>
    <row r="1788" spans="2:51" s="12" customFormat="1" ht="12">
      <c r="B1788" s="150"/>
      <c r="D1788" s="144" t="s">
        <v>171</v>
      </c>
      <c r="E1788" s="151" t="s">
        <v>3</v>
      </c>
      <c r="F1788" s="152" t="s">
        <v>1850</v>
      </c>
      <c r="H1788" s="153">
        <v>15.292</v>
      </c>
      <c r="I1788" s="154"/>
      <c r="L1788" s="150"/>
      <c r="M1788" s="155"/>
      <c r="T1788" s="156"/>
      <c r="AT1788" s="151" t="s">
        <v>171</v>
      </c>
      <c r="AU1788" s="151" t="s">
        <v>86</v>
      </c>
      <c r="AV1788" s="12" t="s">
        <v>86</v>
      </c>
      <c r="AW1788" s="12" t="s">
        <v>37</v>
      </c>
      <c r="AX1788" s="12" t="s">
        <v>76</v>
      </c>
      <c r="AY1788" s="151" t="s">
        <v>146</v>
      </c>
    </row>
    <row r="1789" spans="2:51" s="12" customFormat="1" ht="12">
      <c r="B1789" s="150"/>
      <c r="D1789" s="144" t="s">
        <v>171</v>
      </c>
      <c r="E1789" s="151" t="s">
        <v>3</v>
      </c>
      <c r="F1789" s="152" t="s">
        <v>1851</v>
      </c>
      <c r="H1789" s="153">
        <v>15.296</v>
      </c>
      <c r="I1789" s="154"/>
      <c r="L1789" s="150"/>
      <c r="M1789" s="155"/>
      <c r="T1789" s="156"/>
      <c r="AT1789" s="151" t="s">
        <v>171</v>
      </c>
      <c r="AU1789" s="151" t="s">
        <v>86</v>
      </c>
      <c r="AV1789" s="12" t="s">
        <v>86</v>
      </c>
      <c r="AW1789" s="12" t="s">
        <v>37</v>
      </c>
      <c r="AX1789" s="12" t="s">
        <v>76</v>
      </c>
      <c r="AY1789" s="151" t="s">
        <v>146</v>
      </c>
    </row>
    <row r="1790" spans="2:51" s="12" customFormat="1" ht="12">
      <c r="B1790" s="150"/>
      <c r="D1790" s="144" t="s">
        <v>171</v>
      </c>
      <c r="E1790" s="151" t="s">
        <v>3</v>
      </c>
      <c r="F1790" s="152" t="s">
        <v>1852</v>
      </c>
      <c r="H1790" s="153">
        <v>6.999</v>
      </c>
      <c r="I1790" s="154"/>
      <c r="L1790" s="150"/>
      <c r="M1790" s="155"/>
      <c r="T1790" s="156"/>
      <c r="AT1790" s="151" t="s">
        <v>171</v>
      </c>
      <c r="AU1790" s="151" t="s">
        <v>86</v>
      </c>
      <c r="AV1790" s="12" t="s">
        <v>86</v>
      </c>
      <c r="AW1790" s="12" t="s">
        <v>37</v>
      </c>
      <c r="AX1790" s="12" t="s">
        <v>76</v>
      </c>
      <c r="AY1790" s="151" t="s">
        <v>146</v>
      </c>
    </row>
    <row r="1791" spans="2:51" s="12" customFormat="1" ht="12">
      <c r="B1791" s="150"/>
      <c r="D1791" s="144" t="s">
        <v>171</v>
      </c>
      <c r="E1791" s="151" t="s">
        <v>3</v>
      </c>
      <c r="F1791" s="152" t="s">
        <v>1853</v>
      </c>
      <c r="H1791" s="153">
        <v>2.744</v>
      </c>
      <c r="I1791" s="154"/>
      <c r="L1791" s="150"/>
      <c r="M1791" s="155"/>
      <c r="T1791" s="156"/>
      <c r="AT1791" s="151" t="s">
        <v>171</v>
      </c>
      <c r="AU1791" s="151" t="s">
        <v>86</v>
      </c>
      <c r="AV1791" s="12" t="s">
        <v>86</v>
      </c>
      <c r="AW1791" s="12" t="s">
        <v>37</v>
      </c>
      <c r="AX1791" s="12" t="s">
        <v>76</v>
      </c>
      <c r="AY1791" s="151" t="s">
        <v>146</v>
      </c>
    </row>
    <row r="1792" spans="2:51" s="12" customFormat="1" ht="12">
      <c r="B1792" s="150"/>
      <c r="D1792" s="144" t="s">
        <v>171</v>
      </c>
      <c r="E1792" s="151" t="s">
        <v>3</v>
      </c>
      <c r="F1792" s="152" t="s">
        <v>1854</v>
      </c>
      <c r="H1792" s="153">
        <v>6.979</v>
      </c>
      <c r="I1792" s="154"/>
      <c r="L1792" s="150"/>
      <c r="M1792" s="155"/>
      <c r="T1792" s="156"/>
      <c r="AT1792" s="151" t="s">
        <v>171</v>
      </c>
      <c r="AU1792" s="151" t="s">
        <v>86</v>
      </c>
      <c r="AV1792" s="12" t="s">
        <v>86</v>
      </c>
      <c r="AW1792" s="12" t="s">
        <v>37</v>
      </c>
      <c r="AX1792" s="12" t="s">
        <v>76</v>
      </c>
      <c r="AY1792" s="151" t="s">
        <v>146</v>
      </c>
    </row>
    <row r="1793" spans="2:51" s="12" customFormat="1" ht="12">
      <c r="B1793" s="150"/>
      <c r="D1793" s="144" t="s">
        <v>171</v>
      </c>
      <c r="E1793" s="151" t="s">
        <v>3</v>
      </c>
      <c r="F1793" s="152" t="s">
        <v>1855</v>
      </c>
      <c r="H1793" s="153">
        <v>6.979</v>
      </c>
      <c r="I1793" s="154"/>
      <c r="L1793" s="150"/>
      <c r="M1793" s="155"/>
      <c r="T1793" s="156"/>
      <c r="AT1793" s="151" t="s">
        <v>171</v>
      </c>
      <c r="AU1793" s="151" t="s">
        <v>86</v>
      </c>
      <c r="AV1793" s="12" t="s">
        <v>86</v>
      </c>
      <c r="AW1793" s="12" t="s">
        <v>37</v>
      </c>
      <c r="AX1793" s="12" t="s">
        <v>76</v>
      </c>
      <c r="AY1793" s="151" t="s">
        <v>146</v>
      </c>
    </row>
    <row r="1794" spans="2:51" s="12" customFormat="1" ht="12">
      <c r="B1794" s="150"/>
      <c r="D1794" s="144" t="s">
        <v>171</v>
      </c>
      <c r="E1794" s="151" t="s">
        <v>3</v>
      </c>
      <c r="F1794" s="152" t="s">
        <v>1856</v>
      </c>
      <c r="H1794" s="153">
        <v>11.129</v>
      </c>
      <c r="I1794" s="154"/>
      <c r="L1794" s="150"/>
      <c r="M1794" s="155"/>
      <c r="T1794" s="156"/>
      <c r="AT1794" s="151" t="s">
        <v>171</v>
      </c>
      <c r="AU1794" s="151" t="s">
        <v>86</v>
      </c>
      <c r="AV1794" s="12" t="s">
        <v>86</v>
      </c>
      <c r="AW1794" s="12" t="s">
        <v>37</v>
      </c>
      <c r="AX1794" s="12" t="s">
        <v>76</v>
      </c>
      <c r="AY1794" s="151" t="s">
        <v>146</v>
      </c>
    </row>
    <row r="1795" spans="2:51" s="12" customFormat="1" ht="12">
      <c r="B1795" s="150"/>
      <c r="D1795" s="144" t="s">
        <v>171</v>
      </c>
      <c r="E1795" s="151" t="s">
        <v>3</v>
      </c>
      <c r="F1795" s="152" t="s">
        <v>1857</v>
      </c>
      <c r="H1795" s="153">
        <v>14.826</v>
      </c>
      <c r="I1795" s="154"/>
      <c r="L1795" s="150"/>
      <c r="M1795" s="155"/>
      <c r="T1795" s="156"/>
      <c r="AT1795" s="151" t="s">
        <v>171</v>
      </c>
      <c r="AU1795" s="151" t="s">
        <v>86</v>
      </c>
      <c r="AV1795" s="12" t="s">
        <v>86</v>
      </c>
      <c r="AW1795" s="12" t="s">
        <v>37</v>
      </c>
      <c r="AX1795" s="12" t="s">
        <v>76</v>
      </c>
      <c r="AY1795" s="151" t="s">
        <v>146</v>
      </c>
    </row>
    <row r="1796" spans="2:51" s="12" customFormat="1" ht="12">
      <c r="B1796" s="150"/>
      <c r="D1796" s="144" t="s">
        <v>171</v>
      </c>
      <c r="E1796" s="151" t="s">
        <v>3</v>
      </c>
      <c r="F1796" s="152" t="s">
        <v>1858</v>
      </c>
      <c r="H1796" s="153">
        <v>12.707</v>
      </c>
      <c r="I1796" s="154"/>
      <c r="L1796" s="150"/>
      <c r="M1796" s="155"/>
      <c r="T1796" s="156"/>
      <c r="AT1796" s="151" t="s">
        <v>171</v>
      </c>
      <c r="AU1796" s="151" t="s">
        <v>86</v>
      </c>
      <c r="AV1796" s="12" t="s">
        <v>86</v>
      </c>
      <c r="AW1796" s="12" t="s">
        <v>37</v>
      </c>
      <c r="AX1796" s="12" t="s">
        <v>76</v>
      </c>
      <c r="AY1796" s="151" t="s">
        <v>146</v>
      </c>
    </row>
    <row r="1797" spans="2:51" s="15" customFormat="1" ht="12">
      <c r="B1797" s="181"/>
      <c r="D1797" s="144" t="s">
        <v>171</v>
      </c>
      <c r="E1797" s="182" t="s">
        <v>3</v>
      </c>
      <c r="F1797" s="183" t="s">
        <v>271</v>
      </c>
      <c r="H1797" s="184">
        <v>107.105</v>
      </c>
      <c r="I1797" s="185"/>
      <c r="L1797" s="181"/>
      <c r="M1797" s="186"/>
      <c r="T1797" s="187"/>
      <c r="AT1797" s="182" t="s">
        <v>171</v>
      </c>
      <c r="AU1797" s="182" t="s">
        <v>86</v>
      </c>
      <c r="AV1797" s="15" t="s">
        <v>164</v>
      </c>
      <c r="AW1797" s="15" t="s">
        <v>37</v>
      </c>
      <c r="AX1797" s="15" t="s">
        <v>76</v>
      </c>
      <c r="AY1797" s="182" t="s">
        <v>146</v>
      </c>
    </row>
    <row r="1798" spans="2:51" s="14" customFormat="1" ht="12">
      <c r="B1798" s="163"/>
      <c r="D1798" s="144" t="s">
        <v>171</v>
      </c>
      <c r="E1798" s="164" t="s">
        <v>3</v>
      </c>
      <c r="F1798" s="165" t="s">
        <v>180</v>
      </c>
      <c r="H1798" s="166">
        <v>213.143</v>
      </c>
      <c r="I1798" s="167"/>
      <c r="L1798" s="163"/>
      <c r="M1798" s="168"/>
      <c r="T1798" s="169"/>
      <c r="AT1798" s="164" t="s">
        <v>171</v>
      </c>
      <c r="AU1798" s="164" t="s">
        <v>86</v>
      </c>
      <c r="AV1798" s="14" t="s">
        <v>153</v>
      </c>
      <c r="AW1798" s="14" t="s">
        <v>37</v>
      </c>
      <c r="AX1798" s="14" t="s">
        <v>84</v>
      </c>
      <c r="AY1798" s="164" t="s">
        <v>146</v>
      </c>
    </row>
    <row r="1799" spans="2:65" s="1" customFormat="1" ht="16.5" customHeight="1">
      <c r="B1799" s="129"/>
      <c r="C1799" s="170" t="s">
        <v>1912</v>
      </c>
      <c r="D1799" s="170" t="s">
        <v>257</v>
      </c>
      <c r="E1799" s="172" t="s">
        <v>1913</v>
      </c>
      <c r="F1799" s="173" t="s">
        <v>1914</v>
      </c>
      <c r="G1799" s="174" t="s">
        <v>151</v>
      </c>
      <c r="H1799" s="175">
        <v>255.772</v>
      </c>
      <c r="I1799" s="176"/>
      <c r="J1799" s="177">
        <f>ROUND(I1799*H1799,2)</f>
        <v>0</v>
      </c>
      <c r="K1799" s="173" t="s">
        <v>152</v>
      </c>
      <c r="L1799" s="178"/>
      <c r="M1799" s="179" t="s">
        <v>3</v>
      </c>
      <c r="N1799" s="180" t="s">
        <v>47</v>
      </c>
      <c r="P1799" s="140">
        <f>O1799*H1799</f>
        <v>0</v>
      </c>
      <c r="Q1799" s="140">
        <v>0.0118</v>
      </c>
      <c r="R1799" s="140">
        <f>Q1799*H1799</f>
        <v>3.0181096</v>
      </c>
      <c r="S1799" s="140">
        <v>0</v>
      </c>
      <c r="T1799" s="141">
        <f>S1799*H1799</f>
        <v>0</v>
      </c>
      <c r="AR1799" s="142" t="s">
        <v>379</v>
      </c>
      <c r="AT1799" s="142" t="s">
        <v>257</v>
      </c>
      <c r="AU1799" s="142" t="s">
        <v>86</v>
      </c>
      <c r="AY1799" s="18" t="s">
        <v>146</v>
      </c>
      <c r="BE1799" s="143">
        <f>IF(N1799="základní",J1799,0)</f>
        <v>0</v>
      </c>
      <c r="BF1799" s="143">
        <f>IF(N1799="snížená",J1799,0)</f>
        <v>0</v>
      </c>
      <c r="BG1799" s="143">
        <f>IF(N1799="zákl. přenesená",J1799,0)</f>
        <v>0</v>
      </c>
      <c r="BH1799" s="143">
        <f>IF(N1799="sníž. přenesená",J1799,0)</f>
        <v>0</v>
      </c>
      <c r="BI1799" s="143">
        <f>IF(N1799="nulová",J1799,0)</f>
        <v>0</v>
      </c>
      <c r="BJ1799" s="18" t="s">
        <v>84</v>
      </c>
      <c r="BK1799" s="143">
        <f>ROUND(I1799*H1799,2)</f>
        <v>0</v>
      </c>
      <c r="BL1799" s="18" t="s">
        <v>256</v>
      </c>
      <c r="BM1799" s="142" t="s">
        <v>1915</v>
      </c>
    </row>
    <row r="1800" spans="2:47" s="1" customFormat="1" ht="12">
      <c r="B1800" s="34"/>
      <c r="D1800" s="144" t="s">
        <v>155</v>
      </c>
      <c r="F1800" s="145" t="s">
        <v>1914</v>
      </c>
      <c r="I1800" s="146"/>
      <c r="L1800" s="34"/>
      <c r="M1800" s="147"/>
      <c r="T1800" s="55"/>
      <c r="AT1800" s="18" t="s">
        <v>155</v>
      </c>
      <c r="AU1800" s="18" t="s">
        <v>86</v>
      </c>
    </row>
    <row r="1801" spans="2:51" s="12" customFormat="1" ht="12">
      <c r="B1801" s="150"/>
      <c r="D1801" s="144" t="s">
        <v>171</v>
      </c>
      <c r="F1801" s="152" t="s">
        <v>1916</v>
      </c>
      <c r="H1801" s="153">
        <v>255.772</v>
      </c>
      <c r="I1801" s="154"/>
      <c r="L1801" s="150"/>
      <c r="M1801" s="155"/>
      <c r="T1801" s="156"/>
      <c r="AT1801" s="151" t="s">
        <v>171</v>
      </c>
      <c r="AU1801" s="151" t="s">
        <v>86</v>
      </c>
      <c r="AV1801" s="12" t="s">
        <v>86</v>
      </c>
      <c r="AW1801" s="12" t="s">
        <v>4</v>
      </c>
      <c r="AX1801" s="12" t="s">
        <v>84</v>
      </c>
      <c r="AY1801" s="151" t="s">
        <v>146</v>
      </c>
    </row>
    <row r="1802" spans="2:65" s="1" customFormat="1" ht="24.15" customHeight="1">
      <c r="B1802" s="129"/>
      <c r="C1802" s="130" t="s">
        <v>1917</v>
      </c>
      <c r="D1802" s="130" t="s">
        <v>148</v>
      </c>
      <c r="E1802" s="132" t="s">
        <v>1918</v>
      </c>
      <c r="F1802" s="133" t="s">
        <v>1919</v>
      </c>
      <c r="G1802" s="134" t="s">
        <v>151</v>
      </c>
      <c r="H1802" s="135">
        <v>3.78</v>
      </c>
      <c r="I1802" s="136"/>
      <c r="J1802" s="137">
        <f>ROUND(I1802*H1802,2)</f>
        <v>0</v>
      </c>
      <c r="K1802" s="133" t="s">
        <v>152</v>
      </c>
      <c r="L1802" s="34"/>
      <c r="M1802" s="138" t="s">
        <v>3</v>
      </c>
      <c r="N1802" s="139" t="s">
        <v>47</v>
      </c>
      <c r="P1802" s="140">
        <f>O1802*H1802</f>
        <v>0</v>
      </c>
      <c r="Q1802" s="140">
        <v>0.0005789859</v>
      </c>
      <c r="R1802" s="140">
        <f>Q1802*H1802</f>
        <v>0.002188566702</v>
      </c>
      <c r="S1802" s="140">
        <v>0</v>
      </c>
      <c r="T1802" s="141">
        <f>S1802*H1802</f>
        <v>0</v>
      </c>
      <c r="AR1802" s="142" t="s">
        <v>256</v>
      </c>
      <c r="AT1802" s="142" t="s">
        <v>148</v>
      </c>
      <c r="AU1802" s="142" t="s">
        <v>86</v>
      </c>
      <c r="AY1802" s="18" t="s">
        <v>146</v>
      </c>
      <c r="BE1802" s="143">
        <f>IF(N1802="základní",J1802,0)</f>
        <v>0</v>
      </c>
      <c r="BF1802" s="143">
        <f>IF(N1802="snížená",J1802,0)</f>
        <v>0</v>
      </c>
      <c r="BG1802" s="143">
        <f>IF(N1802="zákl. přenesená",J1802,0)</f>
        <v>0</v>
      </c>
      <c r="BH1802" s="143">
        <f>IF(N1802="sníž. přenesená",J1802,0)</f>
        <v>0</v>
      </c>
      <c r="BI1802" s="143">
        <f>IF(N1802="nulová",J1802,0)</f>
        <v>0</v>
      </c>
      <c r="BJ1802" s="18" t="s">
        <v>84</v>
      </c>
      <c r="BK1802" s="143">
        <f>ROUND(I1802*H1802,2)</f>
        <v>0</v>
      </c>
      <c r="BL1802" s="18" t="s">
        <v>256</v>
      </c>
      <c r="BM1802" s="142" t="s">
        <v>1920</v>
      </c>
    </row>
    <row r="1803" spans="2:47" s="1" customFormat="1" ht="19.2">
      <c r="B1803" s="34"/>
      <c r="D1803" s="144" t="s">
        <v>155</v>
      </c>
      <c r="F1803" s="145" t="s">
        <v>1921</v>
      </c>
      <c r="I1803" s="146"/>
      <c r="L1803" s="34"/>
      <c r="M1803" s="147"/>
      <c r="T1803" s="55"/>
      <c r="AT1803" s="18" t="s">
        <v>155</v>
      </c>
      <c r="AU1803" s="18" t="s">
        <v>86</v>
      </c>
    </row>
    <row r="1804" spans="2:47" s="1" customFormat="1" ht="12">
      <c r="B1804" s="34"/>
      <c r="D1804" s="148" t="s">
        <v>157</v>
      </c>
      <c r="F1804" s="149" t="s">
        <v>1922</v>
      </c>
      <c r="I1804" s="146"/>
      <c r="L1804" s="34"/>
      <c r="M1804" s="147"/>
      <c r="T1804" s="55"/>
      <c r="AT1804" s="18" t="s">
        <v>157</v>
      </c>
      <c r="AU1804" s="18" t="s">
        <v>86</v>
      </c>
    </row>
    <row r="1805" spans="2:51" s="12" customFormat="1" ht="12">
      <c r="B1805" s="150"/>
      <c r="D1805" s="144" t="s">
        <v>171</v>
      </c>
      <c r="E1805" s="151" t="s">
        <v>3</v>
      </c>
      <c r="F1805" s="152" t="s">
        <v>1923</v>
      </c>
      <c r="H1805" s="153">
        <v>3.78</v>
      </c>
      <c r="I1805" s="154"/>
      <c r="L1805" s="150"/>
      <c r="M1805" s="155"/>
      <c r="T1805" s="156"/>
      <c r="AT1805" s="151" t="s">
        <v>171</v>
      </c>
      <c r="AU1805" s="151" t="s">
        <v>86</v>
      </c>
      <c r="AV1805" s="12" t="s">
        <v>86</v>
      </c>
      <c r="AW1805" s="12" t="s">
        <v>37</v>
      </c>
      <c r="AX1805" s="12" t="s">
        <v>76</v>
      </c>
      <c r="AY1805" s="151" t="s">
        <v>146</v>
      </c>
    </row>
    <row r="1806" spans="2:51" s="14" customFormat="1" ht="12">
      <c r="B1806" s="163"/>
      <c r="D1806" s="144" t="s">
        <v>171</v>
      </c>
      <c r="E1806" s="164" t="s">
        <v>3</v>
      </c>
      <c r="F1806" s="165" t="s">
        <v>180</v>
      </c>
      <c r="H1806" s="166">
        <v>3.78</v>
      </c>
      <c r="I1806" s="167"/>
      <c r="L1806" s="163"/>
      <c r="M1806" s="168"/>
      <c r="T1806" s="169"/>
      <c r="AT1806" s="164" t="s">
        <v>171</v>
      </c>
      <c r="AU1806" s="164" t="s">
        <v>86</v>
      </c>
      <c r="AV1806" s="14" t="s">
        <v>153</v>
      </c>
      <c r="AW1806" s="14" t="s">
        <v>37</v>
      </c>
      <c r="AX1806" s="14" t="s">
        <v>84</v>
      </c>
      <c r="AY1806" s="164" t="s">
        <v>146</v>
      </c>
    </row>
    <row r="1807" spans="2:65" s="1" customFormat="1" ht="24.15" customHeight="1">
      <c r="B1807" s="129"/>
      <c r="C1807" s="170" t="s">
        <v>1924</v>
      </c>
      <c r="D1807" s="170" t="s">
        <v>257</v>
      </c>
      <c r="E1807" s="172" t="s">
        <v>1925</v>
      </c>
      <c r="F1807" s="173" t="s">
        <v>1926</v>
      </c>
      <c r="G1807" s="174" t="s">
        <v>151</v>
      </c>
      <c r="H1807" s="175">
        <v>4.158</v>
      </c>
      <c r="I1807" s="176"/>
      <c r="J1807" s="177">
        <f>ROUND(I1807*H1807,2)</f>
        <v>0</v>
      </c>
      <c r="K1807" s="173" t="s">
        <v>152</v>
      </c>
      <c r="L1807" s="178"/>
      <c r="M1807" s="179" t="s">
        <v>3</v>
      </c>
      <c r="N1807" s="180" t="s">
        <v>47</v>
      </c>
      <c r="P1807" s="140">
        <f>O1807*H1807</f>
        <v>0</v>
      </c>
      <c r="Q1807" s="140">
        <v>0.0075</v>
      </c>
      <c r="R1807" s="140">
        <f>Q1807*H1807</f>
        <v>0.031185</v>
      </c>
      <c r="S1807" s="140">
        <v>0</v>
      </c>
      <c r="T1807" s="141">
        <f>S1807*H1807</f>
        <v>0</v>
      </c>
      <c r="AR1807" s="142" t="s">
        <v>379</v>
      </c>
      <c r="AT1807" s="142" t="s">
        <v>257</v>
      </c>
      <c r="AU1807" s="142" t="s">
        <v>86</v>
      </c>
      <c r="AY1807" s="18" t="s">
        <v>146</v>
      </c>
      <c r="BE1807" s="143">
        <f>IF(N1807="základní",J1807,0)</f>
        <v>0</v>
      </c>
      <c r="BF1807" s="143">
        <f>IF(N1807="snížená",J1807,0)</f>
        <v>0</v>
      </c>
      <c r="BG1807" s="143">
        <f>IF(N1807="zákl. přenesená",J1807,0)</f>
        <v>0</v>
      </c>
      <c r="BH1807" s="143">
        <f>IF(N1807="sníž. přenesená",J1807,0)</f>
        <v>0</v>
      </c>
      <c r="BI1807" s="143">
        <f>IF(N1807="nulová",J1807,0)</f>
        <v>0</v>
      </c>
      <c r="BJ1807" s="18" t="s">
        <v>84</v>
      </c>
      <c r="BK1807" s="143">
        <f>ROUND(I1807*H1807,2)</f>
        <v>0</v>
      </c>
      <c r="BL1807" s="18" t="s">
        <v>256</v>
      </c>
      <c r="BM1807" s="142" t="s">
        <v>1927</v>
      </c>
    </row>
    <row r="1808" spans="2:47" s="1" customFormat="1" ht="12">
      <c r="B1808" s="34"/>
      <c r="D1808" s="144" t="s">
        <v>155</v>
      </c>
      <c r="F1808" s="145" t="s">
        <v>1926</v>
      </c>
      <c r="I1808" s="146"/>
      <c r="L1808" s="34"/>
      <c r="M1808" s="147"/>
      <c r="T1808" s="55"/>
      <c r="AT1808" s="18" t="s">
        <v>155</v>
      </c>
      <c r="AU1808" s="18" t="s">
        <v>86</v>
      </c>
    </row>
    <row r="1809" spans="2:51" s="12" customFormat="1" ht="12">
      <c r="B1809" s="150"/>
      <c r="D1809" s="144" t="s">
        <v>171</v>
      </c>
      <c r="F1809" s="152" t="s">
        <v>1928</v>
      </c>
      <c r="H1809" s="153">
        <v>4.158</v>
      </c>
      <c r="I1809" s="154"/>
      <c r="L1809" s="150"/>
      <c r="M1809" s="155"/>
      <c r="T1809" s="156"/>
      <c r="AT1809" s="151" t="s">
        <v>171</v>
      </c>
      <c r="AU1809" s="151" t="s">
        <v>86</v>
      </c>
      <c r="AV1809" s="12" t="s">
        <v>86</v>
      </c>
      <c r="AW1809" s="12" t="s">
        <v>4</v>
      </c>
      <c r="AX1809" s="12" t="s">
        <v>84</v>
      </c>
      <c r="AY1809" s="151" t="s">
        <v>146</v>
      </c>
    </row>
    <row r="1810" spans="2:65" s="1" customFormat="1" ht="24.15" customHeight="1">
      <c r="B1810" s="129"/>
      <c r="C1810" s="130" t="s">
        <v>1929</v>
      </c>
      <c r="D1810" s="130" t="s">
        <v>148</v>
      </c>
      <c r="E1810" s="132" t="s">
        <v>1930</v>
      </c>
      <c r="F1810" s="133" t="s">
        <v>1931</v>
      </c>
      <c r="G1810" s="134" t="s">
        <v>151</v>
      </c>
      <c r="H1810" s="135">
        <v>1.35</v>
      </c>
      <c r="I1810" s="136"/>
      <c r="J1810" s="137">
        <f>ROUND(I1810*H1810,2)</f>
        <v>0</v>
      </c>
      <c r="K1810" s="133" t="s">
        <v>152</v>
      </c>
      <c r="L1810" s="34"/>
      <c r="M1810" s="138" t="s">
        <v>3</v>
      </c>
      <c r="N1810" s="139" t="s">
        <v>47</v>
      </c>
      <c r="P1810" s="140">
        <f>O1810*H1810</f>
        <v>0</v>
      </c>
      <c r="Q1810" s="140">
        <v>0.0005188556</v>
      </c>
      <c r="R1810" s="140">
        <f>Q1810*H1810</f>
        <v>0.0007004550600000001</v>
      </c>
      <c r="S1810" s="140">
        <v>0</v>
      </c>
      <c r="T1810" s="141">
        <f>S1810*H1810</f>
        <v>0</v>
      </c>
      <c r="AR1810" s="142" t="s">
        <v>256</v>
      </c>
      <c r="AT1810" s="142" t="s">
        <v>148</v>
      </c>
      <c r="AU1810" s="142" t="s">
        <v>86</v>
      </c>
      <c r="AY1810" s="18" t="s">
        <v>146</v>
      </c>
      <c r="BE1810" s="143">
        <f>IF(N1810="základní",J1810,0)</f>
        <v>0</v>
      </c>
      <c r="BF1810" s="143">
        <f>IF(N1810="snížená",J1810,0)</f>
        <v>0</v>
      </c>
      <c r="BG1810" s="143">
        <f>IF(N1810="zákl. přenesená",J1810,0)</f>
        <v>0</v>
      </c>
      <c r="BH1810" s="143">
        <f>IF(N1810="sníž. přenesená",J1810,0)</f>
        <v>0</v>
      </c>
      <c r="BI1810" s="143">
        <f>IF(N1810="nulová",J1810,0)</f>
        <v>0</v>
      </c>
      <c r="BJ1810" s="18" t="s">
        <v>84</v>
      </c>
      <c r="BK1810" s="143">
        <f>ROUND(I1810*H1810,2)</f>
        <v>0</v>
      </c>
      <c r="BL1810" s="18" t="s">
        <v>256</v>
      </c>
      <c r="BM1810" s="142" t="s">
        <v>1932</v>
      </c>
    </row>
    <row r="1811" spans="2:47" s="1" customFormat="1" ht="19.2">
      <c r="B1811" s="34"/>
      <c r="D1811" s="144" t="s">
        <v>155</v>
      </c>
      <c r="F1811" s="145" t="s">
        <v>1933</v>
      </c>
      <c r="I1811" s="146"/>
      <c r="L1811" s="34"/>
      <c r="M1811" s="147"/>
      <c r="T1811" s="55"/>
      <c r="AT1811" s="18" t="s">
        <v>155</v>
      </c>
      <c r="AU1811" s="18" t="s">
        <v>86</v>
      </c>
    </row>
    <row r="1812" spans="2:47" s="1" customFormat="1" ht="12">
      <c r="B1812" s="34"/>
      <c r="D1812" s="148" t="s">
        <v>157</v>
      </c>
      <c r="F1812" s="149" t="s">
        <v>1934</v>
      </c>
      <c r="I1812" s="146"/>
      <c r="L1812" s="34"/>
      <c r="M1812" s="147"/>
      <c r="T1812" s="55"/>
      <c r="AT1812" s="18" t="s">
        <v>157</v>
      </c>
      <c r="AU1812" s="18" t="s">
        <v>86</v>
      </c>
    </row>
    <row r="1813" spans="2:51" s="12" customFormat="1" ht="12">
      <c r="B1813" s="150"/>
      <c r="D1813" s="144" t="s">
        <v>171</v>
      </c>
      <c r="E1813" s="151" t="s">
        <v>3</v>
      </c>
      <c r="F1813" s="152" t="s">
        <v>1935</v>
      </c>
      <c r="H1813" s="153">
        <v>1.35</v>
      </c>
      <c r="I1813" s="154"/>
      <c r="L1813" s="150"/>
      <c r="M1813" s="155"/>
      <c r="T1813" s="156"/>
      <c r="AT1813" s="151" t="s">
        <v>171</v>
      </c>
      <c r="AU1813" s="151" t="s">
        <v>86</v>
      </c>
      <c r="AV1813" s="12" t="s">
        <v>86</v>
      </c>
      <c r="AW1813" s="12" t="s">
        <v>37</v>
      </c>
      <c r="AX1813" s="12" t="s">
        <v>76</v>
      </c>
      <c r="AY1813" s="151" t="s">
        <v>146</v>
      </c>
    </row>
    <row r="1814" spans="2:51" s="14" customFormat="1" ht="12">
      <c r="B1814" s="163"/>
      <c r="D1814" s="144" t="s">
        <v>171</v>
      </c>
      <c r="E1814" s="164" t="s">
        <v>3</v>
      </c>
      <c r="F1814" s="165" t="s">
        <v>180</v>
      </c>
      <c r="H1814" s="166">
        <v>1.35</v>
      </c>
      <c r="I1814" s="167"/>
      <c r="L1814" s="163"/>
      <c r="M1814" s="168"/>
      <c r="T1814" s="169"/>
      <c r="AT1814" s="164" t="s">
        <v>171</v>
      </c>
      <c r="AU1814" s="164" t="s">
        <v>86</v>
      </c>
      <c r="AV1814" s="14" t="s">
        <v>153</v>
      </c>
      <c r="AW1814" s="14" t="s">
        <v>37</v>
      </c>
      <c r="AX1814" s="14" t="s">
        <v>84</v>
      </c>
      <c r="AY1814" s="164" t="s">
        <v>146</v>
      </c>
    </row>
    <row r="1815" spans="2:65" s="1" customFormat="1" ht="24.15" customHeight="1">
      <c r="B1815" s="129"/>
      <c r="C1815" s="170" t="s">
        <v>1936</v>
      </c>
      <c r="D1815" s="170" t="s">
        <v>257</v>
      </c>
      <c r="E1815" s="172" t="s">
        <v>1925</v>
      </c>
      <c r="F1815" s="173" t="s">
        <v>1926</v>
      </c>
      <c r="G1815" s="174" t="s">
        <v>151</v>
      </c>
      <c r="H1815" s="175">
        <v>1.485</v>
      </c>
      <c r="I1815" s="176"/>
      <c r="J1815" s="177">
        <f>ROUND(I1815*H1815,2)</f>
        <v>0</v>
      </c>
      <c r="K1815" s="173" t="s">
        <v>152</v>
      </c>
      <c r="L1815" s="178"/>
      <c r="M1815" s="179" t="s">
        <v>3</v>
      </c>
      <c r="N1815" s="180" t="s">
        <v>47</v>
      </c>
      <c r="P1815" s="140">
        <f>O1815*H1815</f>
        <v>0</v>
      </c>
      <c r="Q1815" s="140">
        <v>0.0075</v>
      </c>
      <c r="R1815" s="140">
        <f>Q1815*H1815</f>
        <v>0.0111375</v>
      </c>
      <c r="S1815" s="140">
        <v>0</v>
      </c>
      <c r="T1815" s="141">
        <f>S1815*H1815</f>
        <v>0</v>
      </c>
      <c r="AR1815" s="142" t="s">
        <v>379</v>
      </c>
      <c r="AT1815" s="142" t="s">
        <v>257</v>
      </c>
      <c r="AU1815" s="142" t="s">
        <v>86</v>
      </c>
      <c r="AY1815" s="18" t="s">
        <v>146</v>
      </c>
      <c r="BE1815" s="143">
        <f>IF(N1815="základní",J1815,0)</f>
        <v>0</v>
      </c>
      <c r="BF1815" s="143">
        <f>IF(N1815="snížená",J1815,0)</f>
        <v>0</v>
      </c>
      <c r="BG1815" s="143">
        <f>IF(N1815="zákl. přenesená",J1815,0)</f>
        <v>0</v>
      </c>
      <c r="BH1815" s="143">
        <f>IF(N1815="sníž. přenesená",J1815,0)</f>
        <v>0</v>
      </c>
      <c r="BI1815" s="143">
        <f>IF(N1815="nulová",J1815,0)</f>
        <v>0</v>
      </c>
      <c r="BJ1815" s="18" t="s">
        <v>84</v>
      </c>
      <c r="BK1815" s="143">
        <f>ROUND(I1815*H1815,2)</f>
        <v>0</v>
      </c>
      <c r="BL1815" s="18" t="s">
        <v>256</v>
      </c>
      <c r="BM1815" s="142" t="s">
        <v>1937</v>
      </c>
    </row>
    <row r="1816" spans="2:47" s="1" customFormat="1" ht="12">
      <c r="B1816" s="34"/>
      <c r="D1816" s="144" t="s">
        <v>155</v>
      </c>
      <c r="F1816" s="145" t="s">
        <v>1926</v>
      </c>
      <c r="I1816" s="146"/>
      <c r="L1816" s="34"/>
      <c r="M1816" s="147"/>
      <c r="T1816" s="55"/>
      <c r="AT1816" s="18" t="s">
        <v>155</v>
      </c>
      <c r="AU1816" s="18" t="s">
        <v>86</v>
      </c>
    </row>
    <row r="1817" spans="2:51" s="12" customFormat="1" ht="12">
      <c r="B1817" s="150"/>
      <c r="D1817" s="144" t="s">
        <v>171</v>
      </c>
      <c r="F1817" s="152" t="s">
        <v>1938</v>
      </c>
      <c r="H1817" s="153">
        <v>1.485</v>
      </c>
      <c r="I1817" s="154"/>
      <c r="L1817" s="150"/>
      <c r="M1817" s="155"/>
      <c r="T1817" s="156"/>
      <c r="AT1817" s="151" t="s">
        <v>171</v>
      </c>
      <c r="AU1817" s="151" t="s">
        <v>86</v>
      </c>
      <c r="AV1817" s="12" t="s">
        <v>86</v>
      </c>
      <c r="AW1817" s="12" t="s">
        <v>4</v>
      </c>
      <c r="AX1817" s="12" t="s">
        <v>84</v>
      </c>
      <c r="AY1817" s="151" t="s">
        <v>146</v>
      </c>
    </row>
    <row r="1818" spans="2:65" s="1" customFormat="1" ht="24.15" customHeight="1">
      <c r="B1818" s="129"/>
      <c r="C1818" s="130" t="s">
        <v>1939</v>
      </c>
      <c r="D1818" s="130" t="s">
        <v>148</v>
      </c>
      <c r="E1818" s="132" t="s">
        <v>1940</v>
      </c>
      <c r="F1818" s="133" t="s">
        <v>1941</v>
      </c>
      <c r="G1818" s="134" t="s">
        <v>151</v>
      </c>
      <c r="H1818" s="135">
        <v>1.8</v>
      </c>
      <c r="I1818" s="136"/>
      <c r="J1818" s="137">
        <f>ROUND(I1818*H1818,2)</f>
        <v>0</v>
      </c>
      <c r="K1818" s="133" t="s">
        <v>152</v>
      </c>
      <c r="L1818" s="34"/>
      <c r="M1818" s="138" t="s">
        <v>3</v>
      </c>
      <c r="N1818" s="139" t="s">
        <v>47</v>
      </c>
      <c r="P1818" s="140">
        <f>O1818*H1818</f>
        <v>0</v>
      </c>
      <c r="Q1818" s="140">
        <v>0.0006298556</v>
      </c>
      <c r="R1818" s="140">
        <f>Q1818*H1818</f>
        <v>0.00113374008</v>
      </c>
      <c r="S1818" s="140">
        <v>0</v>
      </c>
      <c r="T1818" s="141">
        <f>S1818*H1818</f>
        <v>0</v>
      </c>
      <c r="AR1818" s="142" t="s">
        <v>256</v>
      </c>
      <c r="AT1818" s="142" t="s">
        <v>148</v>
      </c>
      <c r="AU1818" s="142" t="s">
        <v>86</v>
      </c>
      <c r="AY1818" s="18" t="s">
        <v>146</v>
      </c>
      <c r="BE1818" s="143">
        <f>IF(N1818="základní",J1818,0)</f>
        <v>0</v>
      </c>
      <c r="BF1818" s="143">
        <f>IF(N1818="snížená",J1818,0)</f>
        <v>0</v>
      </c>
      <c r="BG1818" s="143">
        <f>IF(N1818="zákl. přenesená",J1818,0)</f>
        <v>0</v>
      </c>
      <c r="BH1818" s="143">
        <f>IF(N1818="sníž. přenesená",J1818,0)</f>
        <v>0</v>
      </c>
      <c r="BI1818" s="143">
        <f>IF(N1818="nulová",J1818,0)</f>
        <v>0</v>
      </c>
      <c r="BJ1818" s="18" t="s">
        <v>84</v>
      </c>
      <c r="BK1818" s="143">
        <f>ROUND(I1818*H1818,2)</f>
        <v>0</v>
      </c>
      <c r="BL1818" s="18" t="s">
        <v>256</v>
      </c>
      <c r="BM1818" s="142" t="s">
        <v>1942</v>
      </c>
    </row>
    <row r="1819" spans="2:47" s="1" customFormat="1" ht="19.2">
      <c r="B1819" s="34"/>
      <c r="D1819" s="144" t="s">
        <v>155</v>
      </c>
      <c r="F1819" s="145" t="s">
        <v>1943</v>
      </c>
      <c r="I1819" s="146"/>
      <c r="L1819" s="34"/>
      <c r="M1819" s="147"/>
      <c r="T1819" s="55"/>
      <c r="AT1819" s="18" t="s">
        <v>155</v>
      </c>
      <c r="AU1819" s="18" t="s">
        <v>86</v>
      </c>
    </row>
    <row r="1820" spans="2:47" s="1" customFormat="1" ht="12">
      <c r="B1820" s="34"/>
      <c r="D1820" s="148" t="s">
        <v>157</v>
      </c>
      <c r="F1820" s="149" t="s">
        <v>1944</v>
      </c>
      <c r="I1820" s="146"/>
      <c r="L1820" s="34"/>
      <c r="M1820" s="147"/>
      <c r="T1820" s="55"/>
      <c r="AT1820" s="18" t="s">
        <v>157</v>
      </c>
      <c r="AU1820" s="18" t="s">
        <v>86</v>
      </c>
    </row>
    <row r="1821" spans="2:51" s="13" customFormat="1" ht="12">
      <c r="B1821" s="157"/>
      <c r="D1821" s="144" t="s">
        <v>171</v>
      </c>
      <c r="E1821" s="158" t="s">
        <v>3</v>
      </c>
      <c r="F1821" s="159" t="s">
        <v>1945</v>
      </c>
      <c r="H1821" s="158" t="s">
        <v>3</v>
      </c>
      <c r="I1821" s="160"/>
      <c r="L1821" s="157"/>
      <c r="M1821" s="161"/>
      <c r="T1821" s="162"/>
      <c r="AT1821" s="158" t="s">
        <v>171</v>
      </c>
      <c r="AU1821" s="158" t="s">
        <v>86</v>
      </c>
      <c r="AV1821" s="13" t="s">
        <v>84</v>
      </c>
      <c r="AW1821" s="13" t="s">
        <v>37</v>
      </c>
      <c r="AX1821" s="13" t="s">
        <v>76</v>
      </c>
      <c r="AY1821" s="158" t="s">
        <v>146</v>
      </c>
    </row>
    <row r="1822" spans="2:51" s="12" customFormat="1" ht="12">
      <c r="B1822" s="150"/>
      <c r="D1822" s="144" t="s">
        <v>171</v>
      </c>
      <c r="E1822" s="151" t="s">
        <v>3</v>
      </c>
      <c r="F1822" s="152" t="s">
        <v>1946</v>
      </c>
      <c r="H1822" s="153">
        <v>1.8</v>
      </c>
      <c r="I1822" s="154"/>
      <c r="L1822" s="150"/>
      <c r="M1822" s="155"/>
      <c r="T1822" s="156"/>
      <c r="AT1822" s="151" t="s">
        <v>171</v>
      </c>
      <c r="AU1822" s="151" t="s">
        <v>86</v>
      </c>
      <c r="AV1822" s="12" t="s">
        <v>86</v>
      </c>
      <c r="AW1822" s="12" t="s">
        <v>37</v>
      </c>
      <c r="AX1822" s="12" t="s">
        <v>76</v>
      </c>
      <c r="AY1822" s="151" t="s">
        <v>146</v>
      </c>
    </row>
    <row r="1823" spans="2:51" s="15" customFormat="1" ht="12">
      <c r="B1823" s="181"/>
      <c r="D1823" s="144" t="s">
        <v>171</v>
      </c>
      <c r="E1823" s="182" t="s">
        <v>3</v>
      </c>
      <c r="F1823" s="183" t="s">
        <v>271</v>
      </c>
      <c r="H1823" s="184">
        <v>1.8</v>
      </c>
      <c r="I1823" s="185"/>
      <c r="L1823" s="181"/>
      <c r="M1823" s="186"/>
      <c r="T1823" s="187"/>
      <c r="AT1823" s="182" t="s">
        <v>171</v>
      </c>
      <c r="AU1823" s="182" t="s">
        <v>86</v>
      </c>
      <c r="AV1823" s="15" t="s">
        <v>164</v>
      </c>
      <c r="AW1823" s="15" t="s">
        <v>37</v>
      </c>
      <c r="AX1823" s="15" t="s">
        <v>76</v>
      </c>
      <c r="AY1823" s="182" t="s">
        <v>146</v>
      </c>
    </row>
    <row r="1824" spans="2:51" s="14" customFormat="1" ht="12">
      <c r="B1824" s="163"/>
      <c r="D1824" s="144" t="s">
        <v>171</v>
      </c>
      <c r="E1824" s="164" t="s">
        <v>3</v>
      </c>
      <c r="F1824" s="165" t="s">
        <v>180</v>
      </c>
      <c r="H1824" s="166">
        <v>1.8</v>
      </c>
      <c r="I1824" s="167"/>
      <c r="L1824" s="163"/>
      <c r="M1824" s="168"/>
      <c r="T1824" s="169"/>
      <c r="AT1824" s="164" t="s">
        <v>171</v>
      </c>
      <c r="AU1824" s="164" t="s">
        <v>86</v>
      </c>
      <c r="AV1824" s="14" t="s">
        <v>153</v>
      </c>
      <c r="AW1824" s="14" t="s">
        <v>37</v>
      </c>
      <c r="AX1824" s="14" t="s">
        <v>84</v>
      </c>
      <c r="AY1824" s="164" t="s">
        <v>146</v>
      </c>
    </row>
    <row r="1825" spans="2:65" s="1" customFormat="1" ht="24.15" customHeight="1">
      <c r="B1825" s="129"/>
      <c r="C1825" s="170" t="s">
        <v>1947</v>
      </c>
      <c r="D1825" s="170" t="s">
        <v>257</v>
      </c>
      <c r="E1825" s="172" t="s">
        <v>1925</v>
      </c>
      <c r="F1825" s="173" t="s">
        <v>1926</v>
      </c>
      <c r="G1825" s="174" t="s">
        <v>151</v>
      </c>
      <c r="H1825" s="175">
        <v>1.98</v>
      </c>
      <c r="I1825" s="176"/>
      <c r="J1825" s="177">
        <f>ROUND(I1825*H1825,2)</f>
        <v>0</v>
      </c>
      <c r="K1825" s="173" t="s">
        <v>152</v>
      </c>
      <c r="L1825" s="178"/>
      <c r="M1825" s="179" t="s">
        <v>3</v>
      </c>
      <c r="N1825" s="180" t="s">
        <v>47</v>
      </c>
      <c r="P1825" s="140">
        <f>O1825*H1825</f>
        <v>0</v>
      </c>
      <c r="Q1825" s="140">
        <v>0.0075</v>
      </c>
      <c r="R1825" s="140">
        <f>Q1825*H1825</f>
        <v>0.014849999999999999</v>
      </c>
      <c r="S1825" s="140">
        <v>0</v>
      </c>
      <c r="T1825" s="141">
        <f>S1825*H1825</f>
        <v>0</v>
      </c>
      <c r="AR1825" s="142" t="s">
        <v>379</v>
      </c>
      <c r="AT1825" s="142" t="s">
        <v>257</v>
      </c>
      <c r="AU1825" s="142" t="s">
        <v>86</v>
      </c>
      <c r="AY1825" s="18" t="s">
        <v>146</v>
      </c>
      <c r="BE1825" s="143">
        <f>IF(N1825="základní",J1825,0)</f>
        <v>0</v>
      </c>
      <c r="BF1825" s="143">
        <f>IF(N1825="snížená",J1825,0)</f>
        <v>0</v>
      </c>
      <c r="BG1825" s="143">
        <f>IF(N1825="zákl. přenesená",J1825,0)</f>
        <v>0</v>
      </c>
      <c r="BH1825" s="143">
        <f>IF(N1825="sníž. přenesená",J1825,0)</f>
        <v>0</v>
      </c>
      <c r="BI1825" s="143">
        <f>IF(N1825="nulová",J1825,0)</f>
        <v>0</v>
      </c>
      <c r="BJ1825" s="18" t="s">
        <v>84</v>
      </c>
      <c r="BK1825" s="143">
        <f>ROUND(I1825*H1825,2)</f>
        <v>0</v>
      </c>
      <c r="BL1825" s="18" t="s">
        <v>256</v>
      </c>
      <c r="BM1825" s="142" t="s">
        <v>1948</v>
      </c>
    </row>
    <row r="1826" spans="2:47" s="1" customFormat="1" ht="12">
      <c r="B1826" s="34"/>
      <c r="D1826" s="144" t="s">
        <v>155</v>
      </c>
      <c r="F1826" s="145" t="s">
        <v>1926</v>
      </c>
      <c r="I1826" s="146"/>
      <c r="L1826" s="34"/>
      <c r="M1826" s="147"/>
      <c r="T1826" s="55"/>
      <c r="AT1826" s="18" t="s">
        <v>155</v>
      </c>
      <c r="AU1826" s="18" t="s">
        <v>86</v>
      </c>
    </row>
    <row r="1827" spans="2:51" s="12" customFormat="1" ht="12">
      <c r="B1827" s="150"/>
      <c r="D1827" s="144" t="s">
        <v>171</v>
      </c>
      <c r="F1827" s="152" t="s">
        <v>1949</v>
      </c>
      <c r="H1827" s="153">
        <v>1.98</v>
      </c>
      <c r="I1827" s="154"/>
      <c r="L1827" s="150"/>
      <c r="M1827" s="155"/>
      <c r="T1827" s="156"/>
      <c r="AT1827" s="151" t="s">
        <v>171</v>
      </c>
      <c r="AU1827" s="151" t="s">
        <v>86</v>
      </c>
      <c r="AV1827" s="12" t="s">
        <v>86</v>
      </c>
      <c r="AW1827" s="12" t="s">
        <v>4</v>
      </c>
      <c r="AX1827" s="12" t="s">
        <v>84</v>
      </c>
      <c r="AY1827" s="151" t="s">
        <v>146</v>
      </c>
    </row>
    <row r="1828" spans="2:65" s="1" customFormat="1" ht="24.15" customHeight="1">
      <c r="B1828" s="129"/>
      <c r="C1828" s="130" t="s">
        <v>1950</v>
      </c>
      <c r="D1828" s="130" t="s">
        <v>148</v>
      </c>
      <c r="E1828" s="132" t="s">
        <v>1951</v>
      </c>
      <c r="F1828" s="133" t="s">
        <v>1952</v>
      </c>
      <c r="G1828" s="134" t="s">
        <v>151</v>
      </c>
      <c r="H1828" s="135">
        <v>6.93</v>
      </c>
      <c r="I1828" s="136"/>
      <c r="J1828" s="137">
        <f>ROUND(I1828*H1828,2)</f>
        <v>0</v>
      </c>
      <c r="K1828" s="133" t="s">
        <v>152</v>
      </c>
      <c r="L1828" s="34"/>
      <c r="M1828" s="138" t="s">
        <v>3</v>
      </c>
      <c r="N1828" s="139" t="s">
        <v>47</v>
      </c>
      <c r="P1828" s="140">
        <f>O1828*H1828</f>
        <v>0</v>
      </c>
      <c r="Q1828" s="140">
        <v>0.0005697156</v>
      </c>
      <c r="R1828" s="140">
        <f>Q1828*H1828</f>
        <v>0.003948129108</v>
      </c>
      <c r="S1828" s="140">
        <v>0</v>
      </c>
      <c r="T1828" s="141">
        <f>S1828*H1828</f>
        <v>0</v>
      </c>
      <c r="AR1828" s="142" t="s">
        <v>256</v>
      </c>
      <c r="AT1828" s="142" t="s">
        <v>148</v>
      </c>
      <c r="AU1828" s="142" t="s">
        <v>86</v>
      </c>
      <c r="AY1828" s="18" t="s">
        <v>146</v>
      </c>
      <c r="BE1828" s="143">
        <f>IF(N1828="základní",J1828,0)</f>
        <v>0</v>
      </c>
      <c r="BF1828" s="143">
        <f>IF(N1828="snížená",J1828,0)</f>
        <v>0</v>
      </c>
      <c r="BG1828" s="143">
        <f>IF(N1828="zákl. přenesená",J1828,0)</f>
        <v>0</v>
      </c>
      <c r="BH1828" s="143">
        <f>IF(N1828="sníž. přenesená",J1828,0)</f>
        <v>0</v>
      </c>
      <c r="BI1828" s="143">
        <f>IF(N1828="nulová",J1828,0)</f>
        <v>0</v>
      </c>
      <c r="BJ1828" s="18" t="s">
        <v>84</v>
      </c>
      <c r="BK1828" s="143">
        <f>ROUND(I1828*H1828,2)</f>
        <v>0</v>
      </c>
      <c r="BL1828" s="18" t="s">
        <v>256</v>
      </c>
      <c r="BM1828" s="142" t="s">
        <v>1953</v>
      </c>
    </row>
    <row r="1829" spans="2:47" s="1" customFormat="1" ht="19.2">
      <c r="B1829" s="34"/>
      <c r="D1829" s="144" t="s">
        <v>155</v>
      </c>
      <c r="F1829" s="145" t="s">
        <v>1954</v>
      </c>
      <c r="I1829" s="146"/>
      <c r="L1829" s="34"/>
      <c r="M1829" s="147"/>
      <c r="T1829" s="55"/>
      <c r="AT1829" s="18" t="s">
        <v>155</v>
      </c>
      <c r="AU1829" s="18" t="s">
        <v>86</v>
      </c>
    </row>
    <row r="1830" spans="2:47" s="1" customFormat="1" ht="12">
      <c r="B1830" s="34"/>
      <c r="D1830" s="148" t="s">
        <v>157</v>
      </c>
      <c r="F1830" s="149" t="s">
        <v>1955</v>
      </c>
      <c r="I1830" s="146"/>
      <c r="L1830" s="34"/>
      <c r="M1830" s="147"/>
      <c r="T1830" s="55"/>
      <c r="AT1830" s="18" t="s">
        <v>157</v>
      </c>
      <c r="AU1830" s="18" t="s">
        <v>86</v>
      </c>
    </row>
    <row r="1831" spans="2:51" s="13" customFormat="1" ht="12">
      <c r="B1831" s="157"/>
      <c r="D1831" s="144" t="s">
        <v>171</v>
      </c>
      <c r="E1831" s="158" t="s">
        <v>3</v>
      </c>
      <c r="F1831" s="159" t="s">
        <v>1956</v>
      </c>
      <c r="H1831" s="158" t="s">
        <v>3</v>
      </c>
      <c r="I1831" s="160"/>
      <c r="L1831" s="157"/>
      <c r="M1831" s="161"/>
      <c r="T1831" s="162"/>
      <c r="AT1831" s="158" t="s">
        <v>171</v>
      </c>
      <c r="AU1831" s="158" t="s">
        <v>86</v>
      </c>
      <c r="AV1831" s="13" t="s">
        <v>84</v>
      </c>
      <c r="AW1831" s="13" t="s">
        <v>37</v>
      </c>
      <c r="AX1831" s="13" t="s">
        <v>76</v>
      </c>
      <c r="AY1831" s="158" t="s">
        <v>146</v>
      </c>
    </row>
    <row r="1832" spans="2:51" s="13" customFormat="1" ht="12">
      <c r="B1832" s="157"/>
      <c r="D1832" s="144" t="s">
        <v>171</v>
      </c>
      <c r="E1832" s="158" t="s">
        <v>3</v>
      </c>
      <c r="F1832" s="159" t="s">
        <v>1957</v>
      </c>
      <c r="H1832" s="158" t="s">
        <v>3</v>
      </c>
      <c r="I1832" s="160"/>
      <c r="L1832" s="157"/>
      <c r="M1832" s="161"/>
      <c r="T1832" s="162"/>
      <c r="AT1832" s="158" t="s">
        <v>171</v>
      </c>
      <c r="AU1832" s="158" t="s">
        <v>86</v>
      </c>
      <c r="AV1832" s="13" t="s">
        <v>84</v>
      </c>
      <c r="AW1832" s="13" t="s">
        <v>37</v>
      </c>
      <c r="AX1832" s="13" t="s">
        <v>76</v>
      </c>
      <c r="AY1832" s="158" t="s">
        <v>146</v>
      </c>
    </row>
    <row r="1833" spans="2:51" s="12" customFormat="1" ht="12">
      <c r="B1833" s="150"/>
      <c r="D1833" s="144" t="s">
        <v>171</v>
      </c>
      <c r="E1833" s="151" t="s">
        <v>3</v>
      </c>
      <c r="F1833" s="152" t="s">
        <v>1958</v>
      </c>
      <c r="H1833" s="153">
        <v>6.93</v>
      </c>
      <c r="I1833" s="154"/>
      <c r="L1833" s="150"/>
      <c r="M1833" s="155"/>
      <c r="T1833" s="156"/>
      <c r="AT1833" s="151" t="s">
        <v>171</v>
      </c>
      <c r="AU1833" s="151" t="s">
        <v>86</v>
      </c>
      <c r="AV1833" s="12" t="s">
        <v>86</v>
      </c>
      <c r="AW1833" s="12" t="s">
        <v>37</v>
      </c>
      <c r="AX1833" s="12" t="s">
        <v>76</v>
      </c>
      <c r="AY1833" s="151" t="s">
        <v>146</v>
      </c>
    </row>
    <row r="1834" spans="2:51" s="14" customFormat="1" ht="12">
      <c r="B1834" s="163"/>
      <c r="D1834" s="144" t="s">
        <v>171</v>
      </c>
      <c r="E1834" s="164" t="s">
        <v>3</v>
      </c>
      <c r="F1834" s="165" t="s">
        <v>180</v>
      </c>
      <c r="H1834" s="166">
        <v>6.93</v>
      </c>
      <c r="I1834" s="167"/>
      <c r="L1834" s="163"/>
      <c r="M1834" s="168"/>
      <c r="T1834" s="169"/>
      <c r="AT1834" s="164" t="s">
        <v>171</v>
      </c>
      <c r="AU1834" s="164" t="s">
        <v>86</v>
      </c>
      <c r="AV1834" s="14" t="s">
        <v>153</v>
      </c>
      <c r="AW1834" s="14" t="s">
        <v>37</v>
      </c>
      <c r="AX1834" s="14" t="s">
        <v>84</v>
      </c>
      <c r="AY1834" s="164" t="s">
        <v>146</v>
      </c>
    </row>
    <row r="1835" spans="2:65" s="1" customFormat="1" ht="24.15" customHeight="1">
      <c r="B1835" s="129"/>
      <c r="C1835" s="170" t="s">
        <v>1959</v>
      </c>
      <c r="D1835" s="170" t="s">
        <v>257</v>
      </c>
      <c r="E1835" s="172" t="s">
        <v>1925</v>
      </c>
      <c r="F1835" s="173" t="s">
        <v>1926</v>
      </c>
      <c r="G1835" s="174" t="s">
        <v>151</v>
      </c>
      <c r="H1835" s="175">
        <v>7.623</v>
      </c>
      <c r="I1835" s="176"/>
      <c r="J1835" s="177">
        <f>ROUND(I1835*H1835,2)</f>
        <v>0</v>
      </c>
      <c r="K1835" s="173" t="s">
        <v>152</v>
      </c>
      <c r="L1835" s="178"/>
      <c r="M1835" s="179" t="s">
        <v>3</v>
      </c>
      <c r="N1835" s="180" t="s">
        <v>47</v>
      </c>
      <c r="P1835" s="140">
        <f>O1835*H1835</f>
        <v>0</v>
      </c>
      <c r="Q1835" s="140">
        <v>0.0075</v>
      </c>
      <c r="R1835" s="140">
        <f>Q1835*H1835</f>
        <v>0.0571725</v>
      </c>
      <c r="S1835" s="140">
        <v>0</v>
      </c>
      <c r="T1835" s="141">
        <f>S1835*H1835</f>
        <v>0</v>
      </c>
      <c r="AR1835" s="142" t="s">
        <v>379</v>
      </c>
      <c r="AT1835" s="142" t="s">
        <v>257</v>
      </c>
      <c r="AU1835" s="142" t="s">
        <v>86</v>
      </c>
      <c r="AY1835" s="18" t="s">
        <v>146</v>
      </c>
      <c r="BE1835" s="143">
        <f>IF(N1835="základní",J1835,0)</f>
        <v>0</v>
      </c>
      <c r="BF1835" s="143">
        <f>IF(N1835="snížená",J1835,0)</f>
        <v>0</v>
      </c>
      <c r="BG1835" s="143">
        <f>IF(N1835="zákl. přenesená",J1835,0)</f>
        <v>0</v>
      </c>
      <c r="BH1835" s="143">
        <f>IF(N1835="sníž. přenesená",J1835,0)</f>
        <v>0</v>
      </c>
      <c r="BI1835" s="143">
        <f>IF(N1835="nulová",J1835,0)</f>
        <v>0</v>
      </c>
      <c r="BJ1835" s="18" t="s">
        <v>84</v>
      </c>
      <c r="BK1835" s="143">
        <f>ROUND(I1835*H1835,2)</f>
        <v>0</v>
      </c>
      <c r="BL1835" s="18" t="s">
        <v>256</v>
      </c>
      <c r="BM1835" s="142" t="s">
        <v>1960</v>
      </c>
    </row>
    <row r="1836" spans="2:47" s="1" customFormat="1" ht="12">
      <c r="B1836" s="34"/>
      <c r="D1836" s="144" t="s">
        <v>155</v>
      </c>
      <c r="F1836" s="145" t="s">
        <v>1926</v>
      </c>
      <c r="I1836" s="146"/>
      <c r="L1836" s="34"/>
      <c r="M1836" s="147"/>
      <c r="T1836" s="55"/>
      <c r="AT1836" s="18" t="s">
        <v>155</v>
      </c>
      <c r="AU1836" s="18" t="s">
        <v>86</v>
      </c>
    </row>
    <row r="1837" spans="2:51" s="12" customFormat="1" ht="12">
      <c r="B1837" s="150"/>
      <c r="D1837" s="144" t="s">
        <v>171</v>
      </c>
      <c r="F1837" s="152" t="s">
        <v>1961</v>
      </c>
      <c r="H1837" s="153">
        <v>7.623</v>
      </c>
      <c r="I1837" s="154"/>
      <c r="L1837" s="150"/>
      <c r="M1837" s="155"/>
      <c r="T1837" s="156"/>
      <c r="AT1837" s="151" t="s">
        <v>171</v>
      </c>
      <c r="AU1837" s="151" t="s">
        <v>86</v>
      </c>
      <c r="AV1837" s="12" t="s">
        <v>86</v>
      </c>
      <c r="AW1837" s="12" t="s">
        <v>4</v>
      </c>
      <c r="AX1837" s="12" t="s">
        <v>84</v>
      </c>
      <c r="AY1837" s="151" t="s">
        <v>146</v>
      </c>
    </row>
    <row r="1838" spans="2:65" s="1" customFormat="1" ht="21.75" customHeight="1">
      <c r="B1838" s="129"/>
      <c r="C1838" s="130" t="s">
        <v>1962</v>
      </c>
      <c r="D1838" s="130" t="s">
        <v>148</v>
      </c>
      <c r="E1838" s="132" t="s">
        <v>1963</v>
      </c>
      <c r="F1838" s="133" t="s">
        <v>1964</v>
      </c>
      <c r="G1838" s="134" t="s">
        <v>641</v>
      </c>
      <c r="H1838" s="135">
        <v>30</v>
      </c>
      <c r="I1838" s="136"/>
      <c r="J1838" s="137">
        <f>ROUND(I1838*H1838,2)</f>
        <v>0</v>
      </c>
      <c r="K1838" s="133" t="s">
        <v>152</v>
      </c>
      <c r="L1838" s="34"/>
      <c r="M1838" s="138" t="s">
        <v>3</v>
      </c>
      <c r="N1838" s="139" t="s">
        <v>47</v>
      </c>
      <c r="P1838" s="140">
        <f>O1838*H1838</f>
        <v>0</v>
      </c>
      <c r="Q1838" s="140">
        <v>0</v>
      </c>
      <c r="R1838" s="140">
        <f>Q1838*H1838</f>
        <v>0</v>
      </c>
      <c r="S1838" s="140">
        <v>0</v>
      </c>
      <c r="T1838" s="141">
        <f>S1838*H1838</f>
        <v>0</v>
      </c>
      <c r="AR1838" s="142" t="s">
        <v>256</v>
      </c>
      <c r="AT1838" s="142" t="s">
        <v>148</v>
      </c>
      <c r="AU1838" s="142" t="s">
        <v>86</v>
      </c>
      <c r="AY1838" s="18" t="s">
        <v>146</v>
      </c>
      <c r="BE1838" s="143">
        <f>IF(N1838="základní",J1838,0)</f>
        <v>0</v>
      </c>
      <c r="BF1838" s="143">
        <f>IF(N1838="snížená",J1838,0)</f>
        <v>0</v>
      </c>
      <c r="BG1838" s="143">
        <f>IF(N1838="zákl. přenesená",J1838,0)</f>
        <v>0</v>
      </c>
      <c r="BH1838" s="143">
        <f>IF(N1838="sníž. přenesená",J1838,0)</f>
        <v>0</v>
      </c>
      <c r="BI1838" s="143">
        <f>IF(N1838="nulová",J1838,0)</f>
        <v>0</v>
      </c>
      <c r="BJ1838" s="18" t="s">
        <v>84</v>
      </c>
      <c r="BK1838" s="143">
        <f>ROUND(I1838*H1838,2)</f>
        <v>0</v>
      </c>
      <c r="BL1838" s="18" t="s">
        <v>256</v>
      </c>
      <c r="BM1838" s="142" t="s">
        <v>1965</v>
      </c>
    </row>
    <row r="1839" spans="2:47" s="1" customFormat="1" ht="19.2">
      <c r="B1839" s="34"/>
      <c r="D1839" s="144" t="s">
        <v>155</v>
      </c>
      <c r="F1839" s="145" t="s">
        <v>1966</v>
      </c>
      <c r="I1839" s="146"/>
      <c r="L1839" s="34"/>
      <c r="M1839" s="147"/>
      <c r="T1839" s="55"/>
      <c r="AT1839" s="18" t="s">
        <v>155</v>
      </c>
      <c r="AU1839" s="18" t="s">
        <v>86</v>
      </c>
    </row>
    <row r="1840" spans="2:47" s="1" customFormat="1" ht="12">
      <c r="B1840" s="34"/>
      <c r="D1840" s="148" t="s">
        <v>157</v>
      </c>
      <c r="F1840" s="149" t="s">
        <v>1967</v>
      </c>
      <c r="I1840" s="146"/>
      <c r="L1840" s="34"/>
      <c r="M1840" s="147"/>
      <c r="T1840" s="55"/>
      <c r="AT1840" s="18" t="s">
        <v>157</v>
      </c>
      <c r="AU1840" s="18" t="s">
        <v>86</v>
      </c>
    </row>
    <row r="1841" spans="2:65" s="1" customFormat="1" ht="24.15" customHeight="1">
      <c r="B1841" s="129"/>
      <c r="C1841" s="130" t="s">
        <v>1968</v>
      </c>
      <c r="D1841" s="130" t="s">
        <v>148</v>
      </c>
      <c r="E1841" s="132" t="s">
        <v>1969</v>
      </c>
      <c r="F1841" s="133" t="s">
        <v>1970</v>
      </c>
      <c r="G1841" s="134" t="s">
        <v>151</v>
      </c>
      <c r="H1841" s="135">
        <v>213.143</v>
      </c>
      <c r="I1841" s="136"/>
      <c r="J1841" s="137">
        <f>ROUND(I1841*H1841,2)</f>
        <v>0</v>
      </c>
      <c r="K1841" s="133" t="s">
        <v>152</v>
      </c>
      <c r="L1841" s="34"/>
      <c r="M1841" s="138" t="s">
        <v>3</v>
      </c>
      <c r="N1841" s="139" t="s">
        <v>47</v>
      </c>
      <c r="P1841" s="140">
        <f>O1841*H1841</f>
        <v>0</v>
      </c>
      <c r="Q1841" s="140">
        <v>4.5E-05</v>
      </c>
      <c r="R1841" s="140">
        <f>Q1841*H1841</f>
        <v>0.009591435</v>
      </c>
      <c r="S1841" s="140">
        <v>0</v>
      </c>
      <c r="T1841" s="141">
        <f>S1841*H1841</f>
        <v>0</v>
      </c>
      <c r="AR1841" s="142" t="s">
        <v>256</v>
      </c>
      <c r="AT1841" s="142" t="s">
        <v>148</v>
      </c>
      <c r="AU1841" s="142" t="s">
        <v>86</v>
      </c>
      <c r="AY1841" s="18" t="s">
        <v>146</v>
      </c>
      <c r="BE1841" s="143">
        <f>IF(N1841="základní",J1841,0)</f>
        <v>0</v>
      </c>
      <c r="BF1841" s="143">
        <f>IF(N1841="snížená",J1841,0)</f>
        <v>0</v>
      </c>
      <c r="BG1841" s="143">
        <f>IF(N1841="zákl. přenesená",J1841,0)</f>
        <v>0</v>
      </c>
      <c r="BH1841" s="143">
        <f>IF(N1841="sníž. přenesená",J1841,0)</f>
        <v>0</v>
      </c>
      <c r="BI1841" s="143">
        <f>IF(N1841="nulová",J1841,0)</f>
        <v>0</v>
      </c>
      <c r="BJ1841" s="18" t="s">
        <v>84</v>
      </c>
      <c r="BK1841" s="143">
        <f>ROUND(I1841*H1841,2)</f>
        <v>0</v>
      </c>
      <c r="BL1841" s="18" t="s">
        <v>256</v>
      </c>
      <c r="BM1841" s="142" t="s">
        <v>1971</v>
      </c>
    </row>
    <row r="1842" spans="2:47" s="1" customFormat="1" ht="19.2">
      <c r="B1842" s="34"/>
      <c r="D1842" s="144" t="s">
        <v>155</v>
      </c>
      <c r="F1842" s="145" t="s">
        <v>1972</v>
      </c>
      <c r="I1842" s="146"/>
      <c r="L1842" s="34"/>
      <c r="M1842" s="147"/>
      <c r="T1842" s="55"/>
      <c r="AT1842" s="18" t="s">
        <v>155</v>
      </c>
      <c r="AU1842" s="18" t="s">
        <v>86</v>
      </c>
    </row>
    <row r="1843" spans="2:47" s="1" customFormat="1" ht="12">
      <c r="B1843" s="34"/>
      <c r="D1843" s="148" t="s">
        <v>157</v>
      </c>
      <c r="F1843" s="149" t="s">
        <v>1973</v>
      </c>
      <c r="I1843" s="146"/>
      <c r="L1843" s="34"/>
      <c r="M1843" s="147"/>
      <c r="T1843" s="55"/>
      <c r="AT1843" s="18" t="s">
        <v>157</v>
      </c>
      <c r="AU1843" s="18" t="s">
        <v>86</v>
      </c>
    </row>
    <row r="1844" spans="2:51" s="13" customFormat="1" ht="12">
      <c r="B1844" s="157"/>
      <c r="D1844" s="144" t="s">
        <v>171</v>
      </c>
      <c r="E1844" s="158" t="s">
        <v>3</v>
      </c>
      <c r="F1844" s="159" t="s">
        <v>356</v>
      </c>
      <c r="H1844" s="158" t="s">
        <v>3</v>
      </c>
      <c r="I1844" s="160"/>
      <c r="L1844" s="157"/>
      <c r="M1844" s="161"/>
      <c r="T1844" s="162"/>
      <c r="AT1844" s="158" t="s">
        <v>171</v>
      </c>
      <c r="AU1844" s="158" t="s">
        <v>86</v>
      </c>
      <c r="AV1844" s="13" t="s">
        <v>84</v>
      </c>
      <c r="AW1844" s="13" t="s">
        <v>37</v>
      </c>
      <c r="AX1844" s="13" t="s">
        <v>76</v>
      </c>
      <c r="AY1844" s="158" t="s">
        <v>146</v>
      </c>
    </row>
    <row r="1845" spans="2:51" s="12" customFormat="1" ht="12">
      <c r="B1845" s="150"/>
      <c r="D1845" s="144" t="s">
        <v>171</v>
      </c>
      <c r="E1845" s="151" t="s">
        <v>3</v>
      </c>
      <c r="F1845" s="152" t="s">
        <v>1843</v>
      </c>
      <c r="H1845" s="153">
        <v>10.418</v>
      </c>
      <c r="I1845" s="154"/>
      <c r="L1845" s="150"/>
      <c r="M1845" s="155"/>
      <c r="T1845" s="156"/>
      <c r="AT1845" s="151" t="s">
        <v>171</v>
      </c>
      <c r="AU1845" s="151" t="s">
        <v>86</v>
      </c>
      <c r="AV1845" s="12" t="s">
        <v>86</v>
      </c>
      <c r="AW1845" s="12" t="s">
        <v>37</v>
      </c>
      <c r="AX1845" s="12" t="s">
        <v>76</v>
      </c>
      <c r="AY1845" s="151" t="s">
        <v>146</v>
      </c>
    </row>
    <row r="1846" spans="2:51" s="12" customFormat="1" ht="20.4">
      <c r="B1846" s="150"/>
      <c r="D1846" s="144" t="s">
        <v>171</v>
      </c>
      <c r="E1846" s="151" t="s">
        <v>3</v>
      </c>
      <c r="F1846" s="152" t="s">
        <v>1844</v>
      </c>
      <c r="H1846" s="153">
        <v>77.161</v>
      </c>
      <c r="I1846" s="154"/>
      <c r="L1846" s="150"/>
      <c r="M1846" s="155"/>
      <c r="T1846" s="156"/>
      <c r="AT1846" s="151" t="s">
        <v>171</v>
      </c>
      <c r="AU1846" s="151" t="s">
        <v>86</v>
      </c>
      <c r="AV1846" s="12" t="s">
        <v>86</v>
      </c>
      <c r="AW1846" s="12" t="s">
        <v>37</v>
      </c>
      <c r="AX1846" s="12" t="s">
        <v>76</v>
      </c>
      <c r="AY1846" s="151" t="s">
        <v>146</v>
      </c>
    </row>
    <row r="1847" spans="2:51" s="12" customFormat="1" ht="12">
      <c r="B1847" s="150"/>
      <c r="D1847" s="144" t="s">
        <v>171</v>
      </c>
      <c r="E1847" s="151" t="s">
        <v>3</v>
      </c>
      <c r="F1847" s="152" t="s">
        <v>1845</v>
      </c>
      <c r="H1847" s="153">
        <v>-4.158</v>
      </c>
      <c r="I1847" s="154"/>
      <c r="L1847" s="150"/>
      <c r="M1847" s="155"/>
      <c r="T1847" s="156"/>
      <c r="AT1847" s="151" t="s">
        <v>171</v>
      </c>
      <c r="AU1847" s="151" t="s">
        <v>86</v>
      </c>
      <c r="AV1847" s="12" t="s">
        <v>86</v>
      </c>
      <c r="AW1847" s="12" t="s">
        <v>37</v>
      </c>
      <c r="AX1847" s="12" t="s">
        <v>76</v>
      </c>
      <c r="AY1847" s="151" t="s">
        <v>146</v>
      </c>
    </row>
    <row r="1848" spans="2:51" s="12" customFormat="1" ht="12">
      <c r="B1848" s="150"/>
      <c r="D1848" s="144" t="s">
        <v>171</v>
      </c>
      <c r="E1848" s="151" t="s">
        <v>3</v>
      </c>
      <c r="F1848" s="152" t="s">
        <v>1846</v>
      </c>
      <c r="H1848" s="153">
        <v>6.155</v>
      </c>
      <c r="I1848" s="154"/>
      <c r="L1848" s="150"/>
      <c r="M1848" s="155"/>
      <c r="T1848" s="156"/>
      <c r="AT1848" s="151" t="s">
        <v>171</v>
      </c>
      <c r="AU1848" s="151" t="s">
        <v>86</v>
      </c>
      <c r="AV1848" s="12" t="s">
        <v>86</v>
      </c>
      <c r="AW1848" s="12" t="s">
        <v>37</v>
      </c>
      <c r="AX1848" s="12" t="s">
        <v>76</v>
      </c>
      <c r="AY1848" s="151" t="s">
        <v>146</v>
      </c>
    </row>
    <row r="1849" spans="2:51" s="12" customFormat="1" ht="12">
      <c r="B1849" s="150"/>
      <c r="D1849" s="144" t="s">
        <v>171</v>
      </c>
      <c r="E1849" s="151" t="s">
        <v>3</v>
      </c>
      <c r="F1849" s="152" t="s">
        <v>1847</v>
      </c>
      <c r="H1849" s="153">
        <v>8.15</v>
      </c>
      <c r="I1849" s="154"/>
      <c r="L1849" s="150"/>
      <c r="M1849" s="155"/>
      <c r="T1849" s="156"/>
      <c r="AT1849" s="151" t="s">
        <v>171</v>
      </c>
      <c r="AU1849" s="151" t="s">
        <v>86</v>
      </c>
      <c r="AV1849" s="12" t="s">
        <v>86</v>
      </c>
      <c r="AW1849" s="12" t="s">
        <v>37</v>
      </c>
      <c r="AX1849" s="12" t="s">
        <v>76</v>
      </c>
      <c r="AY1849" s="151" t="s">
        <v>146</v>
      </c>
    </row>
    <row r="1850" spans="2:51" s="12" customFormat="1" ht="12">
      <c r="B1850" s="150"/>
      <c r="D1850" s="144" t="s">
        <v>171</v>
      </c>
      <c r="E1850" s="151" t="s">
        <v>3</v>
      </c>
      <c r="F1850" s="152" t="s">
        <v>1848</v>
      </c>
      <c r="H1850" s="153">
        <v>8.312</v>
      </c>
      <c r="I1850" s="154"/>
      <c r="L1850" s="150"/>
      <c r="M1850" s="155"/>
      <c r="T1850" s="156"/>
      <c r="AT1850" s="151" t="s">
        <v>171</v>
      </c>
      <c r="AU1850" s="151" t="s">
        <v>86</v>
      </c>
      <c r="AV1850" s="12" t="s">
        <v>86</v>
      </c>
      <c r="AW1850" s="12" t="s">
        <v>37</v>
      </c>
      <c r="AX1850" s="12" t="s">
        <v>76</v>
      </c>
      <c r="AY1850" s="151" t="s">
        <v>146</v>
      </c>
    </row>
    <row r="1851" spans="2:51" s="15" customFormat="1" ht="12">
      <c r="B1851" s="181"/>
      <c r="D1851" s="144" t="s">
        <v>171</v>
      </c>
      <c r="E1851" s="182" t="s">
        <v>3</v>
      </c>
      <c r="F1851" s="183" t="s">
        <v>271</v>
      </c>
      <c r="H1851" s="184">
        <v>106.038</v>
      </c>
      <c r="I1851" s="185"/>
      <c r="L1851" s="181"/>
      <c r="M1851" s="186"/>
      <c r="T1851" s="187"/>
      <c r="AT1851" s="182" t="s">
        <v>171</v>
      </c>
      <c r="AU1851" s="182" t="s">
        <v>86</v>
      </c>
      <c r="AV1851" s="15" t="s">
        <v>164</v>
      </c>
      <c r="AW1851" s="15" t="s">
        <v>37</v>
      </c>
      <c r="AX1851" s="15" t="s">
        <v>76</v>
      </c>
      <c r="AY1851" s="182" t="s">
        <v>146</v>
      </c>
    </row>
    <row r="1852" spans="2:51" s="13" customFormat="1" ht="12">
      <c r="B1852" s="157"/>
      <c r="D1852" s="144" t="s">
        <v>171</v>
      </c>
      <c r="E1852" s="158" t="s">
        <v>3</v>
      </c>
      <c r="F1852" s="159" t="s">
        <v>358</v>
      </c>
      <c r="H1852" s="158" t="s">
        <v>3</v>
      </c>
      <c r="I1852" s="160"/>
      <c r="L1852" s="157"/>
      <c r="M1852" s="161"/>
      <c r="T1852" s="162"/>
      <c r="AT1852" s="158" t="s">
        <v>171</v>
      </c>
      <c r="AU1852" s="158" t="s">
        <v>86</v>
      </c>
      <c r="AV1852" s="13" t="s">
        <v>84</v>
      </c>
      <c r="AW1852" s="13" t="s">
        <v>37</v>
      </c>
      <c r="AX1852" s="13" t="s">
        <v>76</v>
      </c>
      <c r="AY1852" s="158" t="s">
        <v>146</v>
      </c>
    </row>
    <row r="1853" spans="2:51" s="12" customFormat="1" ht="12">
      <c r="B1853" s="150"/>
      <c r="D1853" s="144" t="s">
        <v>171</v>
      </c>
      <c r="E1853" s="151" t="s">
        <v>3</v>
      </c>
      <c r="F1853" s="152" t="s">
        <v>1849</v>
      </c>
      <c r="H1853" s="153">
        <v>14.154</v>
      </c>
      <c r="I1853" s="154"/>
      <c r="L1853" s="150"/>
      <c r="M1853" s="155"/>
      <c r="T1853" s="156"/>
      <c r="AT1853" s="151" t="s">
        <v>171</v>
      </c>
      <c r="AU1853" s="151" t="s">
        <v>86</v>
      </c>
      <c r="AV1853" s="12" t="s">
        <v>86</v>
      </c>
      <c r="AW1853" s="12" t="s">
        <v>37</v>
      </c>
      <c r="AX1853" s="12" t="s">
        <v>76</v>
      </c>
      <c r="AY1853" s="151" t="s">
        <v>146</v>
      </c>
    </row>
    <row r="1854" spans="2:51" s="12" customFormat="1" ht="12">
      <c r="B1854" s="150"/>
      <c r="D1854" s="144" t="s">
        <v>171</v>
      </c>
      <c r="E1854" s="151" t="s">
        <v>3</v>
      </c>
      <c r="F1854" s="152" t="s">
        <v>1850</v>
      </c>
      <c r="H1854" s="153">
        <v>15.292</v>
      </c>
      <c r="I1854" s="154"/>
      <c r="L1854" s="150"/>
      <c r="M1854" s="155"/>
      <c r="T1854" s="156"/>
      <c r="AT1854" s="151" t="s">
        <v>171</v>
      </c>
      <c r="AU1854" s="151" t="s">
        <v>86</v>
      </c>
      <c r="AV1854" s="12" t="s">
        <v>86</v>
      </c>
      <c r="AW1854" s="12" t="s">
        <v>37</v>
      </c>
      <c r="AX1854" s="12" t="s">
        <v>76</v>
      </c>
      <c r="AY1854" s="151" t="s">
        <v>146</v>
      </c>
    </row>
    <row r="1855" spans="2:51" s="12" customFormat="1" ht="12">
      <c r="B1855" s="150"/>
      <c r="D1855" s="144" t="s">
        <v>171</v>
      </c>
      <c r="E1855" s="151" t="s">
        <v>3</v>
      </c>
      <c r="F1855" s="152" t="s">
        <v>1851</v>
      </c>
      <c r="H1855" s="153">
        <v>15.296</v>
      </c>
      <c r="I1855" s="154"/>
      <c r="L1855" s="150"/>
      <c r="M1855" s="155"/>
      <c r="T1855" s="156"/>
      <c r="AT1855" s="151" t="s">
        <v>171</v>
      </c>
      <c r="AU1855" s="151" t="s">
        <v>86</v>
      </c>
      <c r="AV1855" s="12" t="s">
        <v>86</v>
      </c>
      <c r="AW1855" s="12" t="s">
        <v>37</v>
      </c>
      <c r="AX1855" s="12" t="s">
        <v>76</v>
      </c>
      <c r="AY1855" s="151" t="s">
        <v>146</v>
      </c>
    </row>
    <row r="1856" spans="2:51" s="12" customFormat="1" ht="12">
      <c r="B1856" s="150"/>
      <c r="D1856" s="144" t="s">
        <v>171</v>
      </c>
      <c r="E1856" s="151" t="s">
        <v>3</v>
      </c>
      <c r="F1856" s="152" t="s">
        <v>1852</v>
      </c>
      <c r="H1856" s="153">
        <v>6.999</v>
      </c>
      <c r="I1856" s="154"/>
      <c r="L1856" s="150"/>
      <c r="M1856" s="155"/>
      <c r="T1856" s="156"/>
      <c r="AT1856" s="151" t="s">
        <v>171</v>
      </c>
      <c r="AU1856" s="151" t="s">
        <v>86</v>
      </c>
      <c r="AV1856" s="12" t="s">
        <v>86</v>
      </c>
      <c r="AW1856" s="12" t="s">
        <v>37</v>
      </c>
      <c r="AX1856" s="12" t="s">
        <v>76</v>
      </c>
      <c r="AY1856" s="151" t="s">
        <v>146</v>
      </c>
    </row>
    <row r="1857" spans="2:51" s="12" customFormat="1" ht="12">
      <c r="B1857" s="150"/>
      <c r="D1857" s="144" t="s">
        <v>171</v>
      </c>
      <c r="E1857" s="151" t="s">
        <v>3</v>
      </c>
      <c r="F1857" s="152" t="s">
        <v>1853</v>
      </c>
      <c r="H1857" s="153">
        <v>2.744</v>
      </c>
      <c r="I1857" s="154"/>
      <c r="L1857" s="150"/>
      <c r="M1857" s="155"/>
      <c r="T1857" s="156"/>
      <c r="AT1857" s="151" t="s">
        <v>171</v>
      </c>
      <c r="AU1857" s="151" t="s">
        <v>86</v>
      </c>
      <c r="AV1857" s="12" t="s">
        <v>86</v>
      </c>
      <c r="AW1857" s="12" t="s">
        <v>37</v>
      </c>
      <c r="AX1857" s="12" t="s">
        <v>76</v>
      </c>
      <c r="AY1857" s="151" t="s">
        <v>146</v>
      </c>
    </row>
    <row r="1858" spans="2:51" s="12" customFormat="1" ht="12">
      <c r="B1858" s="150"/>
      <c r="D1858" s="144" t="s">
        <v>171</v>
      </c>
      <c r="E1858" s="151" t="s">
        <v>3</v>
      </c>
      <c r="F1858" s="152" t="s">
        <v>1854</v>
      </c>
      <c r="H1858" s="153">
        <v>6.979</v>
      </c>
      <c r="I1858" s="154"/>
      <c r="L1858" s="150"/>
      <c r="M1858" s="155"/>
      <c r="T1858" s="156"/>
      <c r="AT1858" s="151" t="s">
        <v>171</v>
      </c>
      <c r="AU1858" s="151" t="s">
        <v>86</v>
      </c>
      <c r="AV1858" s="12" t="s">
        <v>86</v>
      </c>
      <c r="AW1858" s="12" t="s">
        <v>37</v>
      </c>
      <c r="AX1858" s="12" t="s">
        <v>76</v>
      </c>
      <c r="AY1858" s="151" t="s">
        <v>146</v>
      </c>
    </row>
    <row r="1859" spans="2:51" s="12" customFormat="1" ht="12">
      <c r="B1859" s="150"/>
      <c r="D1859" s="144" t="s">
        <v>171</v>
      </c>
      <c r="E1859" s="151" t="s">
        <v>3</v>
      </c>
      <c r="F1859" s="152" t="s">
        <v>1855</v>
      </c>
      <c r="H1859" s="153">
        <v>6.979</v>
      </c>
      <c r="I1859" s="154"/>
      <c r="L1859" s="150"/>
      <c r="M1859" s="155"/>
      <c r="T1859" s="156"/>
      <c r="AT1859" s="151" t="s">
        <v>171</v>
      </c>
      <c r="AU1859" s="151" t="s">
        <v>86</v>
      </c>
      <c r="AV1859" s="12" t="s">
        <v>86</v>
      </c>
      <c r="AW1859" s="12" t="s">
        <v>37</v>
      </c>
      <c r="AX1859" s="12" t="s">
        <v>76</v>
      </c>
      <c r="AY1859" s="151" t="s">
        <v>146</v>
      </c>
    </row>
    <row r="1860" spans="2:51" s="12" customFormat="1" ht="12">
      <c r="B1860" s="150"/>
      <c r="D1860" s="144" t="s">
        <v>171</v>
      </c>
      <c r="E1860" s="151" t="s">
        <v>3</v>
      </c>
      <c r="F1860" s="152" t="s">
        <v>1856</v>
      </c>
      <c r="H1860" s="153">
        <v>11.129</v>
      </c>
      <c r="I1860" s="154"/>
      <c r="L1860" s="150"/>
      <c r="M1860" s="155"/>
      <c r="T1860" s="156"/>
      <c r="AT1860" s="151" t="s">
        <v>171</v>
      </c>
      <c r="AU1860" s="151" t="s">
        <v>86</v>
      </c>
      <c r="AV1860" s="12" t="s">
        <v>86</v>
      </c>
      <c r="AW1860" s="12" t="s">
        <v>37</v>
      </c>
      <c r="AX1860" s="12" t="s">
        <v>76</v>
      </c>
      <c r="AY1860" s="151" t="s">
        <v>146</v>
      </c>
    </row>
    <row r="1861" spans="2:51" s="12" customFormat="1" ht="12">
      <c r="B1861" s="150"/>
      <c r="D1861" s="144" t="s">
        <v>171</v>
      </c>
      <c r="E1861" s="151" t="s">
        <v>3</v>
      </c>
      <c r="F1861" s="152" t="s">
        <v>1857</v>
      </c>
      <c r="H1861" s="153">
        <v>14.826</v>
      </c>
      <c r="I1861" s="154"/>
      <c r="L1861" s="150"/>
      <c r="M1861" s="155"/>
      <c r="T1861" s="156"/>
      <c r="AT1861" s="151" t="s">
        <v>171</v>
      </c>
      <c r="AU1861" s="151" t="s">
        <v>86</v>
      </c>
      <c r="AV1861" s="12" t="s">
        <v>86</v>
      </c>
      <c r="AW1861" s="12" t="s">
        <v>37</v>
      </c>
      <c r="AX1861" s="12" t="s">
        <v>76</v>
      </c>
      <c r="AY1861" s="151" t="s">
        <v>146</v>
      </c>
    </row>
    <row r="1862" spans="2:51" s="12" customFormat="1" ht="12">
      <c r="B1862" s="150"/>
      <c r="D1862" s="144" t="s">
        <v>171</v>
      </c>
      <c r="E1862" s="151" t="s">
        <v>3</v>
      </c>
      <c r="F1862" s="152" t="s">
        <v>1858</v>
      </c>
      <c r="H1862" s="153">
        <v>12.707</v>
      </c>
      <c r="I1862" s="154"/>
      <c r="L1862" s="150"/>
      <c r="M1862" s="155"/>
      <c r="T1862" s="156"/>
      <c r="AT1862" s="151" t="s">
        <v>171</v>
      </c>
      <c r="AU1862" s="151" t="s">
        <v>86</v>
      </c>
      <c r="AV1862" s="12" t="s">
        <v>86</v>
      </c>
      <c r="AW1862" s="12" t="s">
        <v>37</v>
      </c>
      <c r="AX1862" s="12" t="s">
        <v>76</v>
      </c>
      <c r="AY1862" s="151" t="s">
        <v>146</v>
      </c>
    </row>
    <row r="1863" spans="2:51" s="15" customFormat="1" ht="12">
      <c r="B1863" s="181"/>
      <c r="D1863" s="144" t="s">
        <v>171</v>
      </c>
      <c r="E1863" s="182" t="s">
        <v>3</v>
      </c>
      <c r="F1863" s="183" t="s">
        <v>271</v>
      </c>
      <c r="H1863" s="184">
        <v>107.105</v>
      </c>
      <c r="I1863" s="185"/>
      <c r="L1863" s="181"/>
      <c r="M1863" s="186"/>
      <c r="T1863" s="187"/>
      <c r="AT1863" s="182" t="s">
        <v>171</v>
      </c>
      <c r="AU1863" s="182" t="s">
        <v>86</v>
      </c>
      <c r="AV1863" s="15" t="s">
        <v>164</v>
      </c>
      <c r="AW1863" s="15" t="s">
        <v>37</v>
      </c>
      <c r="AX1863" s="15" t="s">
        <v>76</v>
      </c>
      <c r="AY1863" s="182" t="s">
        <v>146</v>
      </c>
    </row>
    <row r="1864" spans="2:51" s="14" customFormat="1" ht="12">
      <c r="B1864" s="163"/>
      <c r="D1864" s="144" t="s">
        <v>171</v>
      </c>
      <c r="E1864" s="164" t="s">
        <v>3</v>
      </c>
      <c r="F1864" s="165" t="s">
        <v>180</v>
      </c>
      <c r="H1864" s="166">
        <v>213.143</v>
      </c>
      <c r="I1864" s="167"/>
      <c r="L1864" s="163"/>
      <c r="M1864" s="168"/>
      <c r="T1864" s="169"/>
      <c r="AT1864" s="164" t="s">
        <v>171</v>
      </c>
      <c r="AU1864" s="164" t="s">
        <v>86</v>
      </c>
      <c r="AV1864" s="14" t="s">
        <v>153</v>
      </c>
      <c r="AW1864" s="14" t="s">
        <v>37</v>
      </c>
      <c r="AX1864" s="14" t="s">
        <v>84</v>
      </c>
      <c r="AY1864" s="164" t="s">
        <v>146</v>
      </c>
    </row>
    <row r="1865" spans="2:65" s="1" customFormat="1" ht="24.15" customHeight="1">
      <c r="B1865" s="129"/>
      <c r="C1865" s="130" t="s">
        <v>1974</v>
      </c>
      <c r="D1865" s="130" t="s">
        <v>148</v>
      </c>
      <c r="E1865" s="132" t="s">
        <v>1975</v>
      </c>
      <c r="F1865" s="133" t="s">
        <v>1976</v>
      </c>
      <c r="G1865" s="134" t="s">
        <v>1004</v>
      </c>
      <c r="H1865" s="188"/>
      <c r="I1865" s="136"/>
      <c r="J1865" s="137">
        <f>ROUND(I1865*H1865,2)</f>
        <v>0</v>
      </c>
      <c r="K1865" s="133" t="s">
        <v>152</v>
      </c>
      <c r="L1865" s="34"/>
      <c r="M1865" s="138" t="s">
        <v>3</v>
      </c>
      <c r="N1865" s="139" t="s">
        <v>47</v>
      </c>
      <c r="P1865" s="140">
        <f>O1865*H1865</f>
        <v>0</v>
      </c>
      <c r="Q1865" s="140">
        <v>0</v>
      </c>
      <c r="R1865" s="140">
        <f>Q1865*H1865</f>
        <v>0</v>
      </c>
      <c r="S1865" s="140">
        <v>0</v>
      </c>
      <c r="T1865" s="141">
        <f>S1865*H1865</f>
        <v>0</v>
      </c>
      <c r="AR1865" s="142" t="s">
        <v>256</v>
      </c>
      <c r="AT1865" s="142" t="s">
        <v>148</v>
      </c>
      <c r="AU1865" s="142" t="s">
        <v>86</v>
      </c>
      <c r="AY1865" s="18" t="s">
        <v>146</v>
      </c>
      <c r="BE1865" s="143">
        <f>IF(N1865="základní",J1865,0)</f>
        <v>0</v>
      </c>
      <c r="BF1865" s="143">
        <f>IF(N1865="snížená",J1865,0)</f>
        <v>0</v>
      </c>
      <c r="BG1865" s="143">
        <f>IF(N1865="zákl. přenesená",J1865,0)</f>
        <v>0</v>
      </c>
      <c r="BH1865" s="143">
        <f>IF(N1865="sníž. přenesená",J1865,0)</f>
        <v>0</v>
      </c>
      <c r="BI1865" s="143">
        <f>IF(N1865="nulová",J1865,0)</f>
        <v>0</v>
      </c>
      <c r="BJ1865" s="18" t="s">
        <v>84</v>
      </c>
      <c r="BK1865" s="143">
        <f>ROUND(I1865*H1865,2)</f>
        <v>0</v>
      </c>
      <c r="BL1865" s="18" t="s">
        <v>256</v>
      </c>
      <c r="BM1865" s="142" t="s">
        <v>1977</v>
      </c>
    </row>
    <row r="1866" spans="2:47" s="1" customFormat="1" ht="28.8">
      <c r="B1866" s="34"/>
      <c r="D1866" s="144" t="s">
        <v>155</v>
      </c>
      <c r="F1866" s="145" t="s">
        <v>1978</v>
      </c>
      <c r="I1866" s="146"/>
      <c r="L1866" s="34"/>
      <c r="M1866" s="147"/>
      <c r="T1866" s="55"/>
      <c r="AT1866" s="18" t="s">
        <v>155</v>
      </c>
      <c r="AU1866" s="18" t="s">
        <v>86</v>
      </c>
    </row>
    <row r="1867" spans="2:47" s="1" customFormat="1" ht="12">
      <c r="B1867" s="34"/>
      <c r="D1867" s="148" t="s">
        <v>157</v>
      </c>
      <c r="F1867" s="149" t="s">
        <v>1979</v>
      </c>
      <c r="I1867" s="146"/>
      <c r="L1867" s="34"/>
      <c r="M1867" s="147"/>
      <c r="T1867" s="55"/>
      <c r="AT1867" s="18" t="s">
        <v>157</v>
      </c>
      <c r="AU1867" s="18" t="s">
        <v>86</v>
      </c>
    </row>
    <row r="1868" spans="2:63" s="11" customFormat="1" ht="22.95" customHeight="1">
      <c r="B1868" s="117"/>
      <c r="D1868" s="118" t="s">
        <v>75</v>
      </c>
      <c r="E1868" s="127" t="s">
        <v>1980</v>
      </c>
      <c r="F1868" s="127" t="s">
        <v>1981</v>
      </c>
      <c r="I1868" s="120"/>
      <c r="J1868" s="128">
        <f>BK1868</f>
        <v>0</v>
      </c>
      <c r="L1868" s="117"/>
      <c r="M1868" s="122"/>
      <c r="P1868" s="123">
        <f>SUM(P1869:P2144)</f>
        <v>0</v>
      </c>
      <c r="R1868" s="123">
        <f>SUM(R1869:R2144)</f>
        <v>0.822946716</v>
      </c>
      <c r="T1868" s="124">
        <f>SUM(T1869:T2144)</f>
        <v>0.25606124999999996</v>
      </c>
      <c r="AR1868" s="118" t="s">
        <v>86</v>
      </c>
      <c r="AT1868" s="125" t="s">
        <v>75</v>
      </c>
      <c r="AU1868" s="125" t="s">
        <v>84</v>
      </c>
      <c r="AY1868" s="118" t="s">
        <v>146</v>
      </c>
      <c r="BK1868" s="126">
        <f>SUM(BK1869:BK2144)</f>
        <v>0</v>
      </c>
    </row>
    <row r="1869" spans="2:65" s="1" customFormat="1" ht="24.15" customHeight="1">
      <c r="B1869" s="129"/>
      <c r="C1869" s="130" t="s">
        <v>1982</v>
      </c>
      <c r="D1869" s="130" t="s">
        <v>148</v>
      </c>
      <c r="E1869" s="132" t="s">
        <v>1983</v>
      </c>
      <c r="F1869" s="133" t="s">
        <v>1984</v>
      </c>
      <c r="G1869" s="134" t="s">
        <v>151</v>
      </c>
      <c r="H1869" s="135">
        <v>1707.075</v>
      </c>
      <c r="I1869" s="136"/>
      <c r="J1869" s="137">
        <f>ROUND(I1869*H1869,2)</f>
        <v>0</v>
      </c>
      <c r="K1869" s="133" t="s">
        <v>152</v>
      </c>
      <c r="L1869" s="34"/>
      <c r="M1869" s="138" t="s">
        <v>3</v>
      </c>
      <c r="N1869" s="139" t="s">
        <v>47</v>
      </c>
      <c r="P1869" s="140">
        <f>O1869*H1869</f>
        <v>0</v>
      </c>
      <c r="Q1869" s="140">
        <v>0</v>
      </c>
      <c r="R1869" s="140">
        <f>Q1869*H1869</f>
        <v>0</v>
      </c>
      <c r="S1869" s="140">
        <v>0</v>
      </c>
      <c r="T1869" s="141">
        <f>S1869*H1869</f>
        <v>0</v>
      </c>
      <c r="AR1869" s="142" t="s">
        <v>256</v>
      </c>
      <c r="AT1869" s="142" t="s">
        <v>148</v>
      </c>
      <c r="AU1869" s="142" t="s">
        <v>86</v>
      </c>
      <c r="AY1869" s="18" t="s">
        <v>146</v>
      </c>
      <c r="BE1869" s="143">
        <f>IF(N1869="základní",J1869,0)</f>
        <v>0</v>
      </c>
      <c r="BF1869" s="143">
        <f>IF(N1869="snížená",J1869,0)</f>
        <v>0</v>
      </c>
      <c r="BG1869" s="143">
        <f>IF(N1869="zákl. přenesená",J1869,0)</f>
        <v>0</v>
      </c>
      <c r="BH1869" s="143">
        <f>IF(N1869="sníž. přenesená",J1869,0)</f>
        <v>0</v>
      </c>
      <c r="BI1869" s="143">
        <f>IF(N1869="nulová",J1869,0)</f>
        <v>0</v>
      </c>
      <c r="BJ1869" s="18" t="s">
        <v>84</v>
      </c>
      <c r="BK1869" s="143">
        <f>ROUND(I1869*H1869,2)</f>
        <v>0</v>
      </c>
      <c r="BL1869" s="18" t="s">
        <v>256</v>
      </c>
      <c r="BM1869" s="142" t="s">
        <v>1985</v>
      </c>
    </row>
    <row r="1870" spans="2:47" s="1" customFormat="1" ht="12">
      <c r="B1870" s="34"/>
      <c r="D1870" s="144" t="s">
        <v>155</v>
      </c>
      <c r="F1870" s="145" t="s">
        <v>1986</v>
      </c>
      <c r="I1870" s="146"/>
      <c r="L1870" s="34"/>
      <c r="M1870" s="147"/>
      <c r="T1870" s="55"/>
      <c r="AT1870" s="18" t="s">
        <v>155</v>
      </c>
      <c r="AU1870" s="18" t="s">
        <v>86</v>
      </c>
    </row>
    <row r="1871" spans="2:47" s="1" customFormat="1" ht="12">
      <c r="B1871" s="34"/>
      <c r="D1871" s="148" t="s">
        <v>157</v>
      </c>
      <c r="F1871" s="149" t="s">
        <v>1987</v>
      </c>
      <c r="I1871" s="146"/>
      <c r="L1871" s="34"/>
      <c r="M1871" s="147"/>
      <c r="T1871" s="55"/>
      <c r="AT1871" s="18" t="s">
        <v>157</v>
      </c>
      <c r="AU1871" s="18" t="s">
        <v>86</v>
      </c>
    </row>
    <row r="1872" spans="2:51" s="13" customFormat="1" ht="12">
      <c r="B1872" s="157"/>
      <c r="D1872" s="144" t="s">
        <v>171</v>
      </c>
      <c r="E1872" s="158" t="s">
        <v>3</v>
      </c>
      <c r="F1872" s="159" t="s">
        <v>356</v>
      </c>
      <c r="H1872" s="158" t="s">
        <v>3</v>
      </c>
      <c r="I1872" s="160"/>
      <c r="L1872" s="157"/>
      <c r="M1872" s="161"/>
      <c r="T1872" s="162"/>
      <c r="AT1872" s="158" t="s">
        <v>171</v>
      </c>
      <c r="AU1872" s="158" t="s">
        <v>86</v>
      </c>
      <c r="AV1872" s="13" t="s">
        <v>84</v>
      </c>
      <c r="AW1872" s="13" t="s">
        <v>37</v>
      </c>
      <c r="AX1872" s="13" t="s">
        <v>76</v>
      </c>
      <c r="AY1872" s="158" t="s">
        <v>146</v>
      </c>
    </row>
    <row r="1873" spans="2:51" s="12" customFormat="1" ht="12">
      <c r="B1873" s="150"/>
      <c r="D1873" s="144" t="s">
        <v>171</v>
      </c>
      <c r="E1873" s="151" t="s">
        <v>3</v>
      </c>
      <c r="F1873" s="152" t="s">
        <v>439</v>
      </c>
      <c r="H1873" s="153">
        <v>3.968</v>
      </c>
      <c r="I1873" s="154"/>
      <c r="L1873" s="150"/>
      <c r="M1873" s="155"/>
      <c r="T1873" s="156"/>
      <c r="AT1873" s="151" t="s">
        <v>171</v>
      </c>
      <c r="AU1873" s="151" t="s">
        <v>86</v>
      </c>
      <c r="AV1873" s="12" t="s">
        <v>86</v>
      </c>
      <c r="AW1873" s="12" t="s">
        <v>37</v>
      </c>
      <c r="AX1873" s="12" t="s">
        <v>76</v>
      </c>
      <c r="AY1873" s="151" t="s">
        <v>146</v>
      </c>
    </row>
    <row r="1874" spans="2:51" s="12" customFormat="1" ht="12">
      <c r="B1874" s="150"/>
      <c r="D1874" s="144" t="s">
        <v>171</v>
      </c>
      <c r="E1874" s="151" t="s">
        <v>3</v>
      </c>
      <c r="F1874" s="152" t="s">
        <v>440</v>
      </c>
      <c r="H1874" s="153">
        <v>3.2</v>
      </c>
      <c r="I1874" s="154"/>
      <c r="L1874" s="150"/>
      <c r="M1874" s="155"/>
      <c r="T1874" s="156"/>
      <c r="AT1874" s="151" t="s">
        <v>171</v>
      </c>
      <c r="AU1874" s="151" t="s">
        <v>86</v>
      </c>
      <c r="AV1874" s="12" t="s">
        <v>86</v>
      </c>
      <c r="AW1874" s="12" t="s">
        <v>37</v>
      </c>
      <c r="AX1874" s="12" t="s">
        <v>76</v>
      </c>
      <c r="AY1874" s="151" t="s">
        <v>146</v>
      </c>
    </row>
    <row r="1875" spans="2:51" s="12" customFormat="1" ht="12">
      <c r="B1875" s="150"/>
      <c r="D1875" s="144" t="s">
        <v>171</v>
      </c>
      <c r="E1875" s="151" t="s">
        <v>3</v>
      </c>
      <c r="F1875" s="152" t="s">
        <v>1988</v>
      </c>
      <c r="H1875" s="153">
        <v>55.693</v>
      </c>
      <c r="I1875" s="154"/>
      <c r="L1875" s="150"/>
      <c r="M1875" s="155"/>
      <c r="T1875" s="156"/>
      <c r="AT1875" s="151" t="s">
        <v>171</v>
      </c>
      <c r="AU1875" s="151" t="s">
        <v>86</v>
      </c>
      <c r="AV1875" s="12" t="s">
        <v>86</v>
      </c>
      <c r="AW1875" s="12" t="s">
        <v>37</v>
      </c>
      <c r="AX1875" s="12" t="s">
        <v>76</v>
      </c>
      <c r="AY1875" s="151" t="s">
        <v>146</v>
      </c>
    </row>
    <row r="1876" spans="2:51" s="12" customFormat="1" ht="12">
      <c r="B1876" s="150"/>
      <c r="D1876" s="144" t="s">
        <v>171</v>
      </c>
      <c r="E1876" s="151" t="s">
        <v>3</v>
      </c>
      <c r="F1876" s="152" t="s">
        <v>1989</v>
      </c>
      <c r="H1876" s="153">
        <v>56.019</v>
      </c>
      <c r="I1876" s="154"/>
      <c r="L1876" s="150"/>
      <c r="M1876" s="155"/>
      <c r="T1876" s="156"/>
      <c r="AT1876" s="151" t="s">
        <v>171</v>
      </c>
      <c r="AU1876" s="151" t="s">
        <v>86</v>
      </c>
      <c r="AV1876" s="12" t="s">
        <v>86</v>
      </c>
      <c r="AW1876" s="12" t="s">
        <v>37</v>
      </c>
      <c r="AX1876" s="12" t="s">
        <v>76</v>
      </c>
      <c r="AY1876" s="151" t="s">
        <v>146</v>
      </c>
    </row>
    <row r="1877" spans="2:51" s="12" customFormat="1" ht="12">
      <c r="B1877" s="150"/>
      <c r="D1877" s="144" t="s">
        <v>171</v>
      </c>
      <c r="E1877" s="151" t="s">
        <v>3</v>
      </c>
      <c r="F1877" s="152" t="s">
        <v>1990</v>
      </c>
      <c r="H1877" s="153">
        <v>27.48</v>
      </c>
      <c r="I1877" s="154"/>
      <c r="L1877" s="150"/>
      <c r="M1877" s="155"/>
      <c r="T1877" s="156"/>
      <c r="AT1877" s="151" t="s">
        <v>171</v>
      </c>
      <c r="AU1877" s="151" t="s">
        <v>86</v>
      </c>
      <c r="AV1877" s="12" t="s">
        <v>86</v>
      </c>
      <c r="AW1877" s="12" t="s">
        <v>37</v>
      </c>
      <c r="AX1877" s="12" t="s">
        <v>76</v>
      </c>
      <c r="AY1877" s="151" t="s">
        <v>146</v>
      </c>
    </row>
    <row r="1878" spans="2:51" s="12" customFormat="1" ht="12">
      <c r="B1878" s="150"/>
      <c r="D1878" s="144" t="s">
        <v>171</v>
      </c>
      <c r="E1878" s="151" t="s">
        <v>3</v>
      </c>
      <c r="F1878" s="152" t="s">
        <v>1991</v>
      </c>
      <c r="H1878" s="153">
        <v>6.935</v>
      </c>
      <c r="I1878" s="154"/>
      <c r="L1878" s="150"/>
      <c r="M1878" s="155"/>
      <c r="T1878" s="156"/>
      <c r="AT1878" s="151" t="s">
        <v>171</v>
      </c>
      <c r="AU1878" s="151" t="s">
        <v>86</v>
      </c>
      <c r="AV1878" s="12" t="s">
        <v>86</v>
      </c>
      <c r="AW1878" s="12" t="s">
        <v>37</v>
      </c>
      <c r="AX1878" s="12" t="s">
        <v>76</v>
      </c>
      <c r="AY1878" s="151" t="s">
        <v>146</v>
      </c>
    </row>
    <row r="1879" spans="2:51" s="12" customFormat="1" ht="12">
      <c r="B1879" s="150"/>
      <c r="D1879" s="144" t="s">
        <v>171</v>
      </c>
      <c r="E1879" s="151" t="s">
        <v>3</v>
      </c>
      <c r="F1879" s="152" t="s">
        <v>1165</v>
      </c>
      <c r="H1879" s="153">
        <v>2.13</v>
      </c>
      <c r="I1879" s="154"/>
      <c r="L1879" s="150"/>
      <c r="M1879" s="155"/>
      <c r="T1879" s="156"/>
      <c r="AT1879" s="151" t="s">
        <v>171</v>
      </c>
      <c r="AU1879" s="151" t="s">
        <v>86</v>
      </c>
      <c r="AV1879" s="12" t="s">
        <v>86</v>
      </c>
      <c r="AW1879" s="12" t="s">
        <v>37</v>
      </c>
      <c r="AX1879" s="12" t="s">
        <v>76</v>
      </c>
      <c r="AY1879" s="151" t="s">
        <v>146</v>
      </c>
    </row>
    <row r="1880" spans="2:51" s="12" customFormat="1" ht="12">
      <c r="B1880" s="150"/>
      <c r="D1880" s="144" t="s">
        <v>171</v>
      </c>
      <c r="E1880" s="151" t="s">
        <v>3</v>
      </c>
      <c r="F1880" s="152" t="s">
        <v>1166</v>
      </c>
      <c r="H1880" s="153">
        <v>2.178</v>
      </c>
      <c r="I1880" s="154"/>
      <c r="L1880" s="150"/>
      <c r="M1880" s="155"/>
      <c r="T1880" s="156"/>
      <c r="AT1880" s="151" t="s">
        <v>171</v>
      </c>
      <c r="AU1880" s="151" t="s">
        <v>86</v>
      </c>
      <c r="AV1880" s="12" t="s">
        <v>86</v>
      </c>
      <c r="AW1880" s="12" t="s">
        <v>37</v>
      </c>
      <c r="AX1880" s="12" t="s">
        <v>76</v>
      </c>
      <c r="AY1880" s="151" t="s">
        <v>146</v>
      </c>
    </row>
    <row r="1881" spans="2:51" s="12" customFormat="1" ht="12">
      <c r="B1881" s="150"/>
      <c r="D1881" s="144" t="s">
        <v>171</v>
      </c>
      <c r="E1881" s="151" t="s">
        <v>3</v>
      </c>
      <c r="F1881" s="152" t="s">
        <v>1167</v>
      </c>
      <c r="H1881" s="153">
        <v>1.206</v>
      </c>
      <c r="I1881" s="154"/>
      <c r="L1881" s="150"/>
      <c r="M1881" s="155"/>
      <c r="T1881" s="156"/>
      <c r="AT1881" s="151" t="s">
        <v>171</v>
      </c>
      <c r="AU1881" s="151" t="s">
        <v>86</v>
      </c>
      <c r="AV1881" s="12" t="s">
        <v>86</v>
      </c>
      <c r="AW1881" s="12" t="s">
        <v>37</v>
      </c>
      <c r="AX1881" s="12" t="s">
        <v>76</v>
      </c>
      <c r="AY1881" s="151" t="s">
        <v>146</v>
      </c>
    </row>
    <row r="1882" spans="2:51" s="12" customFormat="1" ht="12">
      <c r="B1882" s="150"/>
      <c r="D1882" s="144" t="s">
        <v>171</v>
      </c>
      <c r="E1882" s="151" t="s">
        <v>3</v>
      </c>
      <c r="F1882" s="152" t="s">
        <v>1149</v>
      </c>
      <c r="H1882" s="153">
        <v>5.126</v>
      </c>
      <c r="I1882" s="154"/>
      <c r="L1882" s="150"/>
      <c r="M1882" s="155"/>
      <c r="T1882" s="156"/>
      <c r="AT1882" s="151" t="s">
        <v>171</v>
      </c>
      <c r="AU1882" s="151" t="s">
        <v>86</v>
      </c>
      <c r="AV1882" s="12" t="s">
        <v>86</v>
      </c>
      <c r="AW1882" s="12" t="s">
        <v>37</v>
      </c>
      <c r="AX1882" s="12" t="s">
        <v>76</v>
      </c>
      <c r="AY1882" s="151" t="s">
        <v>146</v>
      </c>
    </row>
    <row r="1883" spans="2:51" s="12" customFormat="1" ht="12">
      <c r="B1883" s="150"/>
      <c r="D1883" s="144" t="s">
        <v>171</v>
      </c>
      <c r="E1883" s="151" t="s">
        <v>3</v>
      </c>
      <c r="F1883" s="152" t="s">
        <v>1992</v>
      </c>
      <c r="H1883" s="153">
        <v>63.737</v>
      </c>
      <c r="I1883" s="154"/>
      <c r="L1883" s="150"/>
      <c r="M1883" s="155"/>
      <c r="T1883" s="156"/>
      <c r="AT1883" s="151" t="s">
        <v>171</v>
      </c>
      <c r="AU1883" s="151" t="s">
        <v>86</v>
      </c>
      <c r="AV1883" s="12" t="s">
        <v>86</v>
      </c>
      <c r="AW1883" s="12" t="s">
        <v>37</v>
      </c>
      <c r="AX1883" s="12" t="s">
        <v>76</v>
      </c>
      <c r="AY1883" s="151" t="s">
        <v>146</v>
      </c>
    </row>
    <row r="1884" spans="2:51" s="12" customFormat="1" ht="12">
      <c r="B1884" s="150"/>
      <c r="D1884" s="144" t="s">
        <v>171</v>
      </c>
      <c r="E1884" s="151" t="s">
        <v>3</v>
      </c>
      <c r="F1884" s="152" t="s">
        <v>459</v>
      </c>
      <c r="H1884" s="153">
        <v>1.275</v>
      </c>
      <c r="I1884" s="154"/>
      <c r="L1884" s="150"/>
      <c r="M1884" s="155"/>
      <c r="T1884" s="156"/>
      <c r="AT1884" s="151" t="s">
        <v>171</v>
      </c>
      <c r="AU1884" s="151" t="s">
        <v>86</v>
      </c>
      <c r="AV1884" s="12" t="s">
        <v>86</v>
      </c>
      <c r="AW1884" s="12" t="s">
        <v>37</v>
      </c>
      <c r="AX1884" s="12" t="s">
        <v>76</v>
      </c>
      <c r="AY1884" s="151" t="s">
        <v>146</v>
      </c>
    </row>
    <row r="1885" spans="2:51" s="12" customFormat="1" ht="12">
      <c r="B1885" s="150"/>
      <c r="D1885" s="144" t="s">
        <v>171</v>
      </c>
      <c r="E1885" s="151" t="s">
        <v>3</v>
      </c>
      <c r="F1885" s="152" t="s">
        <v>460</v>
      </c>
      <c r="H1885" s="153">
        <v>4.63</v>
      </c>
      <c r="I1885" s="154"/>
      <c r="L1885" s="150"/>
      <c r="M1885" s="155"/>
      <c r="T1885" s="156"/>
      <c r="AT1885" s="151" t="s">
        <v>171</v>
      </c>
      <c r="AU1885" s="151" t="s">
        <v>86</v>
      </c>
      <c r="AV1885" s="12" t="s">
        <v>86</v>
      </c>
      <c r="AW1885" s="12" t="s">
        <v>37</v>
      </c>
      <c r="AX1885" s="12" t="s">
        <v>76</v>
      </c>
      <c r="AY1885" s="151" t="s">
        <v>146</v>
      </c>
    </row>
    <row r="1886" spans="2:51" s="12" customFormat="1" ht="12">
      <c r="B1886" s="150"/>
      <c r="D1886" s="144" t="s">
        <v>171</v>
      </c>
      <c r="E1886" s="151" t="s">
        <v>3</v>
      </c>
      <c r="F1886" s="152" t="s">
        <v>461</v>
      </c>
      <c r="H1886" s="153">
        <v>15.184</v>
      </c>
      <c r="I1886" s="154"/>
      <c r="L1886" s="150"/>
      <c r="M1886" s="155"/>
      <c r="T1886" s="156"/>
      <c r="AT1886" s="151" t="s">
        <v>171</v>
      </c>
      <c r="AU1886" s="151" t="s">
        <v>86</v>
      </c>
      <c r="AV1886" s="12" t="s">
        <v>86</v>
      </c>
      <c r="AW1886" s="12" t="s">
        <v>37</v>
      </c>
      <c r="AX1886" s="12" t="s">
        <v>76</v>
      </c>
      <c r="AY1886" s="151" t="s">
        <v>146</v>
      </c>
    </row>
    <row r="1887" spans="2:51" s="12" customFormat="1" ht="20.4">
      <c r="B1887" s="150"/>
      <c r="D1887" s="144" t="s">
        <v>171</v>
      </c>
      <c r="E1887" s="151" t="s">
        <v>3</v>
      </c>
      <c r="F1887" s="152" t="s">
        <v>463</v>
      </c>
      <c r="H1887" s="153">
        <v>274.154</v>
      </c>
      <c r="I1887" s="154"/>
      <c r="L1887" s="150"/>
      <c r="M1887" s="155"/>
      <c r="T1887" s="156"/>
      <c r="AT1887" s="151" t="s">
        <v>171</v>
      </c>
      <c r="AU1887" s="151" t="s">
        <v>86</v>
      </c>
      <c r="AV1887" s="12" t="s">
        <v>86</v>
      </c>
      <c r="AW1887" s="12" t="s">
        <v>37</v>
      </c>
      <c r="AX1887" s="12" t="s">
        <v>76</v>
      </c>
      <c r="AY1887" s="151" t="s">
        <v>146</v>
      </c>
    </row>
    <row r="1888" spans="2:51" s="12" customFormat="1" ht="12">
      <c r="B1888" s="150"/>
      <c r="D1888" s="144" t="s">
        <v>171</v>
      </c>
      <c r="E1888" s="151" t="s">
        <v>3</v>
      </c>
      <c r="F1888" s="152" t="s">
        <v>1993</v>
      </c>
      <c r="H1888" s="153">
        <v>-4.055</v>
      </c>
      <c r="I1888" s="154"/>
      <c r="L1888" s="150"/>
      <c r="M1888" s="155"/>
      <c r="T1888" s="156"/>
      <c r="AT1888" s="151" t="s">
        <v>171</v>
      </c>
      <c r="AU1888" s="151" t="s">
        <v>86</v>
      </c>
      <c r="AV1888" s="12" t="s">
        <v>86</v>
      </c>
      <c r="AW1888" s="12" t="s">
        <v>37</v>
      </c>
      <c r="AX1888" s="12" t="s">
        <v>76</v>
      </c>
      <c r="AY1888" s="151" t="s">
        <v>146</v>
      </c>
    </row>
    <row r="1889" spans="2:51" s="12" customFormat="1" ht="12">
      <c r="B1889" s="150"/>
      <c r="D1889" s="144" t="s">
        <v>171</v>
      </c>
      <c r="E1889" s="151" t="s">
        <v>3</v>
      </c>
      <c r="F1889" s="152" t="s">
        <v>465</v>
      </c>
      <c r="H1889" s="153">
        <v>10.362</v>
      </c>
      <c r="I1889" s="154"/>
      <c r="L1889" s="150"/>
      <c r="M1889" s="155"/>
      <c r="T1889" s="156"/>
      <c r="AT1889" s="151" t="s">
        <v>171</v>
      </c>
      <c r="AU1889" s="151" t="s">
        <v>86</v>
      </c>
      <c r="AV1889" s="12" t="s">
        <v>86</v>
      </c>
      <c r="AW1889" s="12" t="s">
        <v>37</v>
      </c>
      <c r="AX1889" s="12" t="s">
        <v>76</v>
      </c>
      <c r="AY1889" s="151" t="s">
        <v>146</v>
      </c>
    </row>
    <row r="1890" spans="2:51" s="12" customFormat="1" ht="12">
      <c r="B1890" s="150"/>
      <c r="D1890" s="144" t="s">
        <v>171</v>
      </c>
      <c r="E1890" s="151" t="s">
        <v>3</v>
      </c>
      <c r="F1890" s="152" t="s">
        <v>466</v>
      </c>
      <c r="H1890" s="153">
        <v>1.86</v>
      </c>
      <c r="I1890" s="154"/>
      <c r="L1890" s="150"/>
      <c r="M1890" s="155"/>
      <c r="T1890" s="156"/>
      <c r="AT1890" s="151" t="s">
        <v>171</v>
      </c>
      <c r="AU1890" s="151" t="s">
        <v>86</v>
      </c>
      <c r="AV1890" s="12" t="s">
        <v>86</v>
      </c>
      <c r="AW1890" s="12" t="s">
        <v>37</v>
      </c>
      <c r="AX1890" s="12" t="s">
        <v>76</v>
      </c>
      <c r="AY1890" s="151" t="s">
        <v>146</v>
      </c>
    </row>
    <row r="1891" spans="2:51" s="12" customFormat="1" ht="12">
      <c r="B1891" s="150"/>
      <c r="D1891" s="144" t="s">
        <v>171</v>
      </c>
      <c r="E1891" s="151" t="s">
        <v>3</v>
      </c>
      <c r="F1891" s="152" t="s">
        <v>526</v>
      </c>
      <c r="H1891" s="153">
        <v>2.479</v>
      </c>
      <c r="I1891" s="154"/>
      <c r="L1891" s="150"/>
      <c r="M1891" s="155"/>
      <c r="T1891" s="156"/>
      <c r="AT1891" s="151" t="s">
        <v>171</v>
      </c>
      <c r="AU1891" s="151" t="s">
        <v>86</v>
      </c>
      <c r="AV1891" s="12" t="s">
        <v>86</v>
      </c>
      <c r="AW1891" s="12" t="s">
        <v>37</v>
      </c>
      <c r="AX1891" s="12" t="s">
        <v>76</v>
      </c>
      <c r="AY1891" s="151" t="s">
        <v>146</v>
      </c>
    </row>
    <row r="1892" spans="2:51" s="12" customFormat="1" ht="12">
      <c r="B1892" s="150"/>
      <c r="D1892" s="144" t="s">
        <v>171</v>
      </c>
      <c r="E1892" s="151" t="s">
        <v>3</v>
      </c>
      <c r="F1892" s="152" t="s">
        <v>1994</v>
      </c>
      <c r="H1892" s="153">
        <v>0.761</v>
      </c>
      <c r="I1892" s="154"/>
      <c r="L1892" s="150"/>
      <c r="M1892" s="155"/>
      <c r="T1892" s="156"/>
      <c r="AT1892" s="151" t="s">
        <v>171</v>
      </c>
      <c r="AU1892" s="151" t="s">
        <v>86</v>
      </c>
      <c r="AV1892" s="12" t="s">
        <v>86</v>
      </c>
      <c r="AW1892" s="12" t="s">
        <v>37</v>
      </c>
      <c r="AX1892" s="12" t="s">
        <v>76</v>
      </c>
      <c r="AY1892" s="151" t="s">
        <v>146</v>
      </c>
    </row>
    <row r="1893" spans="2:51" s="12" customFormat="1" ht="12">
      <c r="B1893" s="150"/>
      <c r="D1893" s="144" t="s">
        <v>171</v>
      </c>
      <c r="E1893" s="151" t="s">
        <v>3</v>
      </c>
      <c r="F1893" s="152" t="s">
        <v>1995</v>
      </c>
      <c r="H1893" s="153">
        <v>122.108</v>
      </c>
      <c r="I1893" s="154"/>
      <c r="L1893" s="150"/>
      <c r="M1893" s="155"/>
      <c r="T1893" s="156"/>
      <c r="AT1893" s="151" t="s">
        <v>171</v>
      </c>
      <c r="AU1893" s="151" t="s">
        <v>86</v>
      </c>
      <c r="AV1893" s="12" t="s">
        <v>86</v>
      </c>
      <c r="AW1893" s="12" t="s">
        <v>37</v>
      </c>
      <c r="AX1893" s="12" t="s">
        <v>76</v>
      </c>
      <c r="AY1893" s="151" t="s">
        <v>146</v>
      </c>
    </row>
    <row r="1894" spans="2:51" s="12" customFormat="1" ht="12">
      <c r="B1894" s="150"/>
      <c r="D1894" s="144" t="s">
        <v>171</v>
      </c>
      <c r="E1894" s="151" t="s">
        <v>3</v>
      </c>
      <c r="F1894" s="152" t="s">
        <v>1996</v>
      </c>
      <c r="H1894" s="153">
        <v>13.718</v>
      </c>
      <c r="I1894" s="154"/>
      <c r="L1894" s="150"/>
      <c r="M1894" s="155"/>
      <c r="T1894" s="156"/>
      <c r="AT1894" s="151" t="s">
        <v>171</v>
      </c>
      <c r="AU1894" s="151" t="s">
        <v>86</v>
      </c>
      <c r="AV1894" s="12" t="s">
        <v>86</v>
      </c>
      <c r="AW1894" s="12" t="s">
        <v>37</v>
      </c>
      <c r="AX1894" s="12" t="s">
        <v>76</v>
      </c>
      <c r="AY1894" s="151" t="s">
        <v>146</v>
      </c>
    </row>
    <row r="1895" spans="2:51" s="12" customFormat="1" ht="12">
      <c r="B1895" s="150"/>
      <c r="D1895" s="144" t="s">
        <v>171</v>
      </c>
      <c r="E1895" s="151" t="s">
        <v>3</v>
      </c>
      <c r="F1895" s="152" t="s">
        <v>1997</v>
      </c>
      <c r="H1895" s="153">
        <v>76.129</v>
      </c>
      <c r="I1895" s="154"/>
      <c r="L1895" s="150"/>
      <c r="M1895" s="155"/>
      <c r="T1895" s="156"/>
      <c r="AT1895" s="151" t="s">
        <v>171</v>
      </c>
      <c r="AU1895" s="151" t="s">
        <v>86</v>
      </c>
      <c r="AV1895" s="12" t="s">
        <v>86</v>
      </c>
      <c r="AW1895" s="12" t="s">
        <v>37</v>
      </c>
      <c r="AX1895" s="12" t="s">
        <v>76</v>
      </c>
      <c r="AY1895" s="151" t="s">
        <v>146</v>
      </c>
    </row>
    <row r="1896" spans="2:51" s="12" customFormat="1" ht="12">
      <c r="B1896" s="150"/>
      <c r="D1896" s="144" t="s">
        <v>171</v>
      </c>
      <c r="E1896" s="151" t="s">
        <v>3</v>
      </c>
      <c r="F1896" s="152" t="s">
        <v>1998</v>
      </c>
      <c r="H1896" s="153">
        <v>36.15</v>
      </c>
      <c r="I1896" s="154"/>
      <c r="L1896" s="150"/>
      <c r="M1896" s="155"/>
      <c r="T1896" s="156"/>
      <c r="AT1896" s="151" t="s">
        <v>171</v>
      </c>
      <c r="AU1896" s="151" t="s">
        <v>86</v>
      </c>
      <c r="AV1896" s="12" t="s">
        <v>86</v>
      </c>
      <c r="AW1896" s="12" t="s">
        <v>37</v>
      </c>
      <c r="AX1896" s="12" t="s">
        <v>76</v>
      </c>
      <c r="AY1896" s="151" t="s">
        <v>146</v>
      </c>
    </row>
    <row r="1897" spans="2:51" s="12" customFormat="1" ht="12">
      <c r="B1897" s="150"/>
      <c r="D1897" s="144" t="s">
        <v>171</v>
      </c>
      <c r="E1897" s="151" t="s">
        <v>3</v>
      </c>
      <c r="F1897" s="152" t="s">
        <v>1999</v>
      </c>
      <c r="H1897" s="153">
        <v>18.814</v>
      </c>
      <c r="I1897" s="154"/>
      <c r="L1897" s="150"/>
      <c r="M1897" s="155"/>
      <c r="T1897" s="156"/>
      <c r="AT1897" s="151" t="s">
        <v>171</v>
      </c>
      <c r="AU1897" s="151" t="s">
        <v>86</v>
      </c>
      <c r="AV1897" s="12" t="s">
        <v>86</v>
      </c>
      <c r="AW1897" s="12" t="s">
        <v>37</v>
      </c>
      <c r="AX1897" s="12" t="s">
        <v>76</v>
      </c>
      <c r="AY1897" s="151" t="s">
        <v>146</v>
      </c>
    </row>
    <row r="1898" spans="2:51" s="15" customFormat="1" ht="12">
      <c r="B1898" s="181"/>
      <c r="D1898" s="144" t="s">
        <v>171</v>
      </c>
      <c r="E1898" s="182" t="s">
        <v>3</v>
      </c>
      <c r="F1898" s="183" t="s">
        <v>271</v>
      </c>
      <c r="H1898" s="184">
        <v>801.241</v>
      </c>
      <c r="I1898" s="185"/>
      <c r="L1898" s="181"/>
      <c r="M1898" s="186"/>
      <c r="T1898" s="187"/>
      <c r="AT1898" s="182" t="s">
        <v>171</v>
      </c>
      <c r="AU1898" s="182" t="s">
        <v>86</v>
      </c>
      <c r="AV1898" s="15" t="s">
        <v>164</v>
      </c>
      <c r="AW1898" s="15" t="s">
        <v>37</v>
      </c>
      <c r="AX1898" s="15" t="s">
        <v>76</v>
      </c>
      <c r="AY1898" s="182" t="s">
        <v>146</v>
      </c>
    </row>
    <row r="1899" spans="2:51" s="13" customFormat="1" ht="12">
      <c r="B1899" s="157"/>
      <c r="D1899" s="144" t="s">
        <v>171</v>
      </c>
      <c r="E1899" s="158" t="s">
        <v>3</v>
      </c>
      <c r="F1899" s="159" t="s">
        <v>358</v>
      </c>
      <c r="H1899" s="158" t="s">
        <v>3</v>
      </c>
      <c r="I1899" s="160"/>
      <c r="L1899" s="157"/>
      <c r="M1899" s="161"/>
      <c r="T1899" s="162"/>
      <c r="AT1899" s="158" t="s">
        <v>171</v>
      </c>
      <c r="AU1899" s="158" t="s">
        <v>86</v>
      </c>
      <c r="AV1899" s="13" t="s">
        <v>84</v>
      </c>
      <c r="AW1899" s="13" t="s">
        <v>37</v>
      </c>
      <c r="AX1899" s="13" t="s">
        <v>76</v>
      </c>
      <c r="AY1899" s="158" t="s">
        <v>146</v>
      </c>
    </row>
    <row r="1900" spans="2:51" s="12" customFormat="1" ht="12">
      <c r="B1900" s="150"/>
      <c r="D1900" s="144" t="s">
        <v>171</v>
      </c>
      <c r="E1900" s="151" t="s">
        <v>3</v>
      </c>
      <c r="F1900" s="152" t="s">
        <v>2000</v>
      </c>
      <c r="H1900" s="153">
        <v>62.97</v>
      </c>
      <c r="I1900" s="154"/>
      <c r="L1900" s="150"/>
      <c r="M1900" s="155"/>
      <c r="T1900" s="156"/>
      <c r="AT1900" s="151" t="s">
        <v>171</v>
      </c>
      <c r="AU1900" s="151" t="s">
        <v>86</v>
      </c>
      <c r="AV1900" s="12" t="s">
        <v>86</v>
      </c>
      <c r="AW1900" s="12" t="s">
        <v>37</v>
      </c>
      <c r="AX1900" s="12" t="s">
        <v>76</v>
      </c>
      <c r="AY1900" s="151" t="s">
        <v>146</v>
      </c>
    </row>
    <row r="1901" spans="2:51" s="12" customFormat="1" ht="12">
      <c r="B1901" s="150"/>
      <c r="D1901" s="144" t="s">
        <v>171</v>
      </c>
      <c r="E1901" s="151" t="s">
        <v>3</v>
      </c>
      <c r="F1901" s="152" t="s">
        <v>2001</v>
      </c>
      <c r="H1901" s="153">
        <v>72.877</v>
      </c>
      <c r="I1901" s="154"/>
      <c r="L1901" s="150"/>
      <c r="M1901" s="155"/>
      <c r="T1901" s="156"/>
      <c r="AT1901" s="151" t="s">
        <v>171</v>
      </c>
      <c r="AU1901" s="151" t="s">
        <v>86</v>
      </c>
      <c r="AV1901" s="12" t="s">
        <v>86</v>
      </c>
      <c r="AW1901" s="12" t="s">
        <v>37</v>
      </c>
      <c r="AX1901" s="12" t="s">
        <v>76</v>
      </c>
      <c r="AY1901" s="151" t="s">
        <v>146</v>
      </c>
    </row>
    <row r="1902" spans="2:51" s="12" customFormat="1" ht="12">
      <c r="B1902" s="150"/>
      <c r="D1902" s="144" t="s">
        <v>171</v>
      </c>
      <c r="E1902" s="151" t="s">
        <v>3</v>
      </c>
      <c r="F1902" s="152" t="s">
        <v>470</v>
      </c>
      <c r="H1902" s="153">
        <v>1.275</v>
      </c>
      <c r="I1902" s="154"/>
      <c r="L1902" s="150"/>
      <c r="M1902" s="155"/>
      <c r="T1902" s="156"/>
      <c r="AT1902" s="151" t="s">
        <v>171</v>
      </c>
      <c r="AU1902" s="151" t="s">
        <v>86</v>
      </c>
      <c r="AV1902" s="12" t="s">
        <v>86</v>
      </c>
      <c r="AW1902" s="12" t="s">
        <v>37</v>
      </c>
      <c r="AX1902" s="12" t="s">
        <v>76</v>
      </c>
      <c r="AY1902" s="151" t="s">
        <v>146</v>
      </c>
    </row>
    <row r="1903" spans="2:51" s="12" customFormat="1" ht="12">
      <c r="B1903" s="150"/>
      <c r="D1903" s="144" t="s">
        <v>171</v>
      </c>
      <c r="E1903" s="151" t="s">
        <v>3</v>
      </c>
      <c r="F1903" s="152" t="s">
        <v>471</v>
      </c>
      <c r="H1903" s="153">
        <v>9.45</v>
      </c>
      <c r="I1903" s="154"/>
      <c r="L1903" s="150"/>
      <c r="M1903" s="155"/>
      <c r="T1903" s="156"/>
      <c r="AT1903" s="151" t="s">
        <v>171</v>
      </c>
      <c r="AU1903" s="151" t="s">
        <v>86</v>
      </c>
      <c r="AV1903" s="12" t="s">
        <v>86</v>
      </c>
      <c r="AW1903" s="12" t="s">
        <v>37</v>
      </c>
      <c r="AX1903" s="12" t="s">
        <v>76</v>
      </c>
      <c r="AY1903" s="151" t="s">
        <v>146</v>
      </c>
    </row>
    <row r="1904" spans="2:51" s="12" customFormat="1" ht="12">
      <c r="B1904" s="150"/>
      <c r="D1904" s="144" t="s">
        <v>171</v>
      </c>
      <c r="E1904" s="151" t="s">
        <v>3</v>
      </c>
      <c r="F1904" s="152" t="s">
        <v>2002</v>
      </c>
      <c r="H1904" s="153">
        <v>21.384</v>
      </c>
      <c r="I1904" s="154"/>
      <c r="L1904" s="150"/>
      <c r="M1904" s="155"/>
      <c r="T1904" s="156"/>
      <c r="AT1904" s="151" t="s">
        <v>171</v>
      </c>
      <c r="AU1904" s="151" t="s">
        <v>86</v>
      </c>
      <c r="AV1904" s="12" t="s">
        <v>86</v>
      </c>
      <c r="AW1904" s="12" t="s">
        <v>37</v>
      </c>
      <c r="AX1904" s="12" t="s">
        <v>76</v>
      </c>
      <c r="AY1904" s="151" t="s">
        <v>146</v>
      </c>
    </row>
    <row r="1905" spans="2:51" s="12" customFormat="1" ht="20.4">
      <c r="B1905" s="150"/>
      <c r="D1905" s="144" t="s">
        <v>171</v>
      </c>
      <c r="E1905" s="151" t="s">
        <v>3</v>
      </c>
      <c r="F1905" s="152" t="s">
        <v>2003</v>
      </c>
      <c r="H1905" s="153">
        <v>33.261</v>
      </c>
      <c r="I1905" s="154"/>
      <c r="L1905" s="150"/>
      <c r="M1905" s="155"/>
      <c r="T1905" s="156"/>
      <c r="AT1905" s="151" t="s">
        <v>171</v>
      </c>
      <c r="AU1905" s="151" t="s">
        <v>86</v>
      </c>
      <c r="AV1905" s="12" t="s">
        <v>86</v>
      </c>
      <c r="AW1905" s="12" t="s">
        <v>37</v>
      </c>
      <c r="AX1905" s="12" t="s">
        <v>76</v>
      </c>
      <c r="AY1905" s="151" t="s">
        <v>146</v>
      </c>
    </row>
    <row r="1906" spans="2:51" s="12" customFormat="1" ht="12">
      <c r="B1906" s="150"/>
      <c r="D1906" s="144" t="s">
        <v>171</v>
      </c>
      <c r="E1906" s="151" t="s">
        <v>3</v>
      </c>
      <c r="F1906" s="152" t="s">
        <v>2004</v>
      </c>
      <c r="H1906" s="153">
        <v>28.074</v>
      </c>
      <c r="I1906" s="154"/>
      <c r="L1906" s="150"/>
      <c r="M1906" s="155"/>
      <c r="T1906" s="156"/>
      <c r="AT1906" s="151" t="s">
        <v>171</v>
      </c>
      <c r="AU1906" s="151" t="s">
        <v>86</v>
      </c>
      <c r="AV1906" s="12" t="s">
        <v>86</v>
      </c>
      <c r="AW1906" s="12" t="s">
        <v>37</v>
      </c>
      <c r="AX1906" s="12" t="s">
        <v>76</v>
      </c>
      <c r="AY1906" s="151" t="s">
        <v>146</v>
      </c>
    </row>
    <row r="1907" spans="2:51" s="12" customFormat="1" ht="12">
      <c r="B1907" s="150"/>
      <c r="D1907" s="144" t="s">
        <v>171</v>
      </c>
      <c r="E1907" s="151" t="s">
        <v>3</v>
      </c>
      <c r="F1907" s="152" t="s">
        <v>475</v>
      </c>
      <c r="H1907" s="153">
        <v>5.382</v>
      </c>
      <c r="I1907" s="154"/>
      <c r="L1907" s="150"/>
      <c r="M1907" s="155"/>
      <c r="T1907" s="156"/>
      <c r="AT1907" s="151" t="s">
        <v>171</v>
      </c>
      <c r="AU1907" s="151" t="s">
        <v>86</v>
      </c>
      <c r="AV1907" s="12" t="s">
        <v>86</v>
      </c>
      <c r="AW1907" s="12" t="s">
        <v>37</v>
      </c>
      <c r="AX1907" s="12" t="s">
        <v>76</v>
      </c>
      <c r="AY1907" s="151" t="s">
        <v>146</v>
      </c>
    </row>
    <row r="1908" spans="2:51" s="12" customFormat="1" ht="12">
      <c r="B1908" s="150"/>
      <c r="D1908" s="144" t="s">
        <v>171</v>
      </c>
      <c r="E1908" s="151" t="s">
        <v>3</v>
      </c>
      <c r="F1908" s="152" t="s">
        <v>2005</v>
      </c>
      <c r="H1908" s="153">
        <v>9.763</v>
      </c>
      <c r="I1908" s="154"/>
      <c r="L1908" s="150"/>
      <c r="M1908" s="155"/>
      <c r="T1908" s="156"/>
      <c r="AT1908" s="151" t="s">
        <v>171</v>
      </c>
      <c r="AU1908" s="151" t="s">
        <v>86</v>
      </c>
      <c r="AV1908" s="12" t="s">
        <v>86</v>
      </c>
      <c r="AW1908" s="12" t="s">
        <v>37</v>
      </c>
      <c r="AX1908" s="12" t="s">
        <v>76</v>
      </c>
      <c r="AY1908" s="151" t="s">
        <v>146</v>
      </c>
    </row>
    <row r="1909" spans="2:51" s="12" customFormat="1" ht="20.4">
      <c r="B1909" s="150"/>
      <c r="D1909" s="144" t="s">
        <v>171</v>
      </c>
      <c r="E1909" s="151" t="s">
        <v>3</v>
      </c>
      <c r="F1909" s="152" t="s">
        <v>477</v>
      </c>
      <c r="H1909" s="153">
        <v>20.881</v>
      </c>
      <c r="I1909" s="154"/>
      <c r="L1909" s="150"/>
      <c r="M1909" s="155"/>
      <c r="T1909" s="156"/>
      <c r="AT1909" s="151" t="s">
        <v>171</v>
      </c>
      <c r="AU1909" s="151" t="s">
        <v>86</v>
      </c>
      <c r="AV1909" s="12" t="s">
        <v>86</v>
      </c>
      <c r="AW1909" s="12" t="s">
        <v>37</v>
      </c>
      <c r="AX1909" s="12" t="s">
        <v>76</v>
      </c>
      <c r="AY1909" s="151" t="s">
        <v>146</v>
      </c>
    </row>
    <row r="1910" spans="2:51" s="12" customFormat="1" ht="20.4">
      <c r="B1910" s="150"/>
      <c r="D1910" s="144" t="s">
        <v>171</v>
      </c>
      <c r="E1910" s="151" t="s">
        <v>3</v>
      </c>
      <c r="F1910" s="152" t="s">
        <v>478</v>
      </c>
      <c r="H1910" s="153">
        <v>34.328</v>
      </c>
      <c r="I1910" s="154"/>
      <c r="L1910" s="150"/>
      <c r="M1910" s="155"/>
      <c r="T1910" s="156"/>
      <c r="AT1910" s="151" t="s">
        <v>171</v>
      </c>
      <c r="AU1910" s="151" t="s">
        <v>86</v>
      </c>
      <c r="AV1910" s="12" t="s">
        <v>86</v>
      </c>
      <c r="AW1910" s="12" t="s">
        <v>37</v>
      </c>
      <c r="AX1910" s="12" t="s">
        <v>76</v>
      </c>
      <c r="AY1910" s="151" t="s">
        <v>146</v>
      </c>
    </row>
    <row r="1911" spans="2:51" s="12" customFormat="1" ht="20.4">
      <c r="B1911" s="150"/>
      <c r="D1911" s="144" t="s">
        <v>171</v>
      </c>
      <c r="E1911" s="151" t="s">
        <v>3</v>
      </c>
      <c r="F1911" s="152" t="s">
        <v>2006</v>
      </c>
      <c r="H1911" s="153">
        <v>56.325</v>
      </c>
      <c r="I1911" s="154"/>
      <c r="L1911" s="150"/>
      <c r="M1911" s="155"/>
      <c r="T1911" s="156"/>
      <c r="AT1911" s="151" t="s">
        <v>171</v>
      </c>
      <c r="AU1911" s="151" t="s">
        <v>86</v>
      </c>
      <c r="AV1911" s="12" t="s">
        <v>86</v>
      </c>
      <c r="AW1911" s="12" t="s">
        <v>37</v>
      </c>
      <c r="AX1911" s="12" t="s">
        <v>76</v>
      </c>
      <c r="AY1911" s="151" t="s">
        <v>146</v>
      </c>
    </row>
    <row r="1912" spans="2:51" s="12" customFormat="1" ht="12">
      <c r="B1912" s="150"/>
      <c r="D1912" s="144" t="s">
        <v>171</v>
      </c>
      <c r="E1912" s="151" t="s">
        <v>3</v>
      </c>
      <c r="F1912" s="152" t="s">
        <v>480</v>
      </c>
      <c r="H1912" s="153">
        <v>25.164</v>
      </c>
      <c r="I1912" s="154"/>
      <c r="L1912" s="150"/>
      <c r="M1912" s="155"/>
      <c r="T1912" s="156"/>
      <c r="AT1912" s="151" t="s">
        <v>171</v>
      </c>
      <c r="AU1912" s="151" t="s">
        <v>86</v>
      </c>
      <c r="AV1912" s="12" t="s">
        <v>86</v>
      </c>
      <c r="AW1912" s="12" t="s">
        <v>37</v>
      </c>
      <c r="AX1912" s="12" t="s">
        <v>76</v>
      </c>
      <c r="AY1912" s="151" t="s">
        <v>146</v>
      </c>
    </row>
    <row r="1913" spans="2:51" s="12" customFormat="1" ht="20.4">
      <c r="B1913" s="150"/>
      <c r="D1913" s="144" t="s">
        <v>171</v>
      </c>
      <c r="E1913" s="151" t="s">
        <v>3</v>
      </c>
      <c r="F1913" s="152" t="s">
        <v>481</v>
      </c>
      <c r="H1913" s="153">
        <v>104.61</v>
      </c>
      <c r="I1913" s="154"/>
      <c r="L1913" s="150"/>
      <c r="M1913" s="155"/>
      <c r="T1913" s="156"/>
      <c r="AT1913" s="151" t="s">
        <v>171</v>
      </c>
      <c r="AU1913" s="151" t="s">
        <v>86</v>
      </c>
      <c r="AV1913" s="12" t="s">
        <v>86</v>
      </c>
      <c r="AW1913" s="12" t="s">
        <v>37</v>
      </c>
      <c r="AX1913" s="12" t="s">
        <v>76</v>
      </c>
      <c r="AY1913" s="151" t="s">
        <v>146</v>
      </c>
    </row>
    <row r="1914" spans="2:51" s="12" customFormat="1" ht="12">
      <c r="B1914" s="150"/>
      <c r="D1914" s="144" t="s">
        <v>171</v>
      </c>
      <c r="E1914" s="151" t="s">
        <v>3</v>
      </c>
      <c r="F1914" s="152" t="s">
        <v>483</v>
      </c>
      <c r="H1914" s="153">
        <v>0.606</v>
      </c>
      <c r="I1914" s="154"/>
      <c r="L1914" s="150"/>
      <c r="M1914" s="155"/>
      <c r="T1914" s="156"/>
      <c r="AT1914" s="151" t="s">
        <v>171</v>
      </c>
      <c r="AU1914" s="151" t="s">
        <v>86</v>
      </c>
      <c r="AV1914" s="12" t="s">
        <v>86</v>
      </c>
      <c r="AW1914" s="12" t="s">
        <v>37</v>
      </c>
      <c r="AX1914" s="12" t="s">
        <v>76</v>
      </c>
      <c r="AY1914" s="151" t="s">
        <v>146</v>
      </c>
    </row>
    <row r="1915" spans="2:51" s="12" customFormat="1" ht="12">
      <c r="B1915" s="150"/>
      <c r="D1915" s="144" t="s">
        <v>171</v>
      </c>
      <c r="E1915" s="151" t="s">
        <v>3</v>
      </c>
      <c r="F1915" s="152" t="s">
        <v>484</v>
      </c>
      <c r="H1915" s="153">
        <v>5.702</v>
      </c>
      <c r="I1915" s="154"/>
      <c r="L1915" s="150"/>
      <c r="M1915" s="155"/>
      <c r="T1915" s="156"/>
      <c r="AT1915" s="151" t="s">
        <v>171</v>
      </c>
      <c r="AU1915" s="151" t="s">
        <v>86</v>
      </c>
      <c r="AV1915" s="12" t="s">
        <v>86</v>
      </c>
      <c r="AW1915" s="12" t="s">
        <v>37</v>
      </c>
      <c r="AX1915" s="12" t="s">
        <v>76</v>
      </c>
      <c r="AY1915" s="151" t="s">
        <v>146</v>
      </c>
    </row>
    <row r="1916" spans="2:51" s="12" customFormat="1" ht="12">
      <c r="B1916" s="150"/>
      <c r="D1916" s="144" t="s">
        <v>171</v>
      </c>
      <c r="E1916" s="151" t="s">
        <v>3</v>
      </c>
      <c r="F1916" s="152" t="s">
        <v>1168</v>
      </c>
      <c r="H1916" s="153">
        <v>2.239</v>
      </c>
      <c r="I1916" s="154"/>
      <c r="L1916" s="150"/>
      <c r="M1916" s="155"/>
      <c r="T1916" s="156"/>
      <c r="AT1916" s="151" t="s">
        <v>171</v>
      </c>
      <c r="AU1916" s="151" t="s">
        <v>86</v>
      </c>
      <c r="AV1916" s="12" t="s">
        <v>86</v>
      </c>
      <c r="AW1916" s="12" t="s">
        <v>37</v>
      </c>
      <c r="AX1916" s="12" t="s">
        <v>76</v>
      </c>
      <c r="AY1916" s="151" t="s">
        <v>146</v>
      </c>
    </row>
    <row r="1917" spans="2:51" s="12" customFormat="1" ht="12">
      <c r="B1917" s="150"/>
      <c r="D1917" s="144" t="s">
        <v>171</v>
      </c>
      <c r="E1917" s="151" t="s">
        <v>3</v>
      </c>
      <c r="F1917" s="152" t="s">
        <v>1169</v>
      </c>
      <c r="H1917" s="153">
        <v>1.246</v>
      </c>
      <c r="I1917" s="154"/>
      <c r="L1917" s="150"/>
      <c r="M1917" s="155"/>
      <c r="T1917" s="156"/>
      <c r="AT1917" s="151" t="s">
        <v>171</v>
      </c>
      <c r="AU1917" s="151" t="s">
        <v>86</v>
      </c>
      <c r="AV1917" s="12" t="s">
        <v>86</v>
      </c>
      <c r="AW1917" s="12" t="s">
        <v>37</v>
      </c>
      <c r="AX1917" s="12" t="s">
        <v>76</v>
      </c>
      <c r="AY1917" s="151" t="s">
        <v>146</v>
      </c>
    </row>
    <row r="1918" spans="2:51" s="12" customFormat="1" ht="12">
      <c r="B1918" s="150"/>
      <c r="D1918" s="144" t="s">
        <v>171</v>
      </c>
      <c r="E1918" s="151" t="s">
        <v>3</v>
      </c>
      <c r="F1918" s="152" t="s">
        <v>1150</v>
      </c>
      <c r="H1918" s="153">
        <v>1.2</v>
      </c>
      <c r="I1918" s="154"/>
      <c r="L1918" s="150"/>
      <c r="M1918" s="155"/>
      <c r="T1918" s="156"/>
      <c r="AT1918" s="151" t="s">
        <v>171</v>
      </c>
      <c r="AU1918" s="151" t="s">
        <v>86</v>
      </c>
      <c r="AV1918" s="12" t="s">
        <v>86</v>
      </c>
      <c r="AW1918" s="12" t="s">
        <v>37</v>
      </c>
      <c r="AX1918" s="12" t="s">
        <v>76</v>
      </c>
      <c r="AY1918" s="151" t="s">
        <v>146</v>
      </c>
    </row>
    <row r="1919" spans="2:51" s="12" customFormat="1" ht="12">
      <c r="B1919" s="150"/>
      <c r="D1919" s="144" t="s">
        <v>171</v>
      </c>
      <c r="E1919" s="151" t="s">
        <v>3</v>
      </c>
      <c r="F1919" s="152" t="s">
        <v>2007</v>
      </c>
      <c r="H1919" s="153">
        <v>58.646</v>
      </c>
      <c r="I1919" s="154"/>
      <c r="L1919" s="150"/>
      <c r="M1919" s="155"/>
      <c r="T1919" s="156"/>
      <c r="AT1919" s="151" t="s">
        <v>171</v>
      </c>
      <c r="AU1919" s="151" t="s">
        <v>86</v>
      </c>
      <c r="AV1919" s="12" t="s">
        <v>86</v>
      </c>
      <c r="AW1919" s="12" t="s">
        <v>37</v>
      </c>
      <c r="AX1919" s="12" t="s">
        <v>76</v>
      </c>
      <c r="AY1919" s="151" t="s">
        <v>146</v>
      </c>
    </row>
    <row r="1920" spans="2:51" s="12" customFormat="1" ht="12">
      <c r="B1920" s="150"/>
      <c r="D1920" s="144" t="s">
        <v>171</v>
      </c>
      <c r="E1920" s="151" t="s">
        <v>3</v>
      </c>
      <c r="F1920" s="152" t="s">
        <v>2008</v>
      </c>
      <c r="H1920" s="153">
        <v>28.59</v>
      </c>
      <c r="I1920" s="154"/>
      <c r="L1920" s="150"/>
      <c r="M1920" s="155"/>
      <c r="T1920" s="156"/>
      <c r="AT1920" s="151" t="s">
        <v>171</v>
      </c>
      <c r="AU1920" s="151" t="s">
        <v>86</v>
      </c>
      <c r="AV1920" s="12" t="s">
        <v>86</v>
      </c>
      <c r="AW1920" s="12" t="s">
        <v>37</v>
      </c>
      <c r="AX1920" s="12" t="s">
        <v>76</v>
      </c>
      <c r="AY1920" s="151" t="s">
        <v>146</v>
      </c>
    </row>
    <row r="1921" spans="2:51" s="12" customFormat="1" ht="12">
      <c r="B1921" s="150"/>
      <c r="D1921" s="144" t="s">
        <v>171</v>
      </c>
      <c r="E1921" s="151" t="s">
        <v>3</v>
      </c>
      <c r="F1921" s="152" t="s">
        <v>447</v>
      </c>
      <c r="H1921" s="153">
        <v>4.383</v>
      </c>
      <c r="I1921" s="154"/>
      <c r="L1921" s="150"/>
      <c r="M1921" s="155"/>
      <c r="T1921" s="156"/>
      <c r="AT1921" s="151" t="s">
        <v>171</v>
      </c>
      <c r="AU1921" s="151" t="s">
        <v>86</v>
      </c>
      <c r="AV1921" s="12" t="s">
        <v>86</v>
      </c>
      <c r="AW1921" s="12" t="s">
        <v>37</v>
      </c>
      <c r="AX1921" s="12" t="s">
        <v>76</v>
      </c>
      <c r="AY1921" s="151" t="s">
        <v>146</v>
      </c>
    </row>
    <row r="1922" spans="2:51" s="12" customFormat="1" ht="12">
      <c r="B1922" s="150"/>
      <c r="D1922" s="144" t="s">
        <v>171</v>
      </c>
      <c r="E1922" s="151" t="s">
        <v>3</v>
      </c>
      <c r="F1922" s="152" t="s">
        <v>448</v>
      </c>
      <c r="H1922" s="153">
        <v>3.636</v>
      </c>
      <c r="I1922" s="154"/>
      <c r="L1922" s="150"/>
      <c r="M1922" s="155"/>
      <c r="T1922" s="156"/>
      <c r="AT1922" s="151" t="s">
        <v>171</v>
      </c>
      <c r="AU1922" s="151" t="s">
        <v>86</v>
      </c>
      <c r="AV1922" s="12" t="s">
        <v>86</v>
      </c>
      <c r="AW1922" s="12" t="s">
        <v>37</v>
      </c>
      <c r="AX1922" s="12" t="s">
        <v>76</v>
      </c>
      <c r="AY1922" s="151" t="s">
        <v>146</v>
      </c>
    </row>
    <row r="1923" spans="2:51" s="12" customFormat="1" ht="12">
      <c r="B1923" s="150"/>
      <c r="D1923" s="144" t="s">
        <v>171</v>
      </c>
      <c r="E1923" s="151" t="s">
        <v>3</v>
      </c>
      <c r="F1923" s="152" t="s">
        <v>449</v>
      </c>
      <c r="H1923" s="153">
        <v>2.444</v>
      </c>
      <c r="I1923" s="154"/>
      <c r="L1923" s="150"/>
      <c r="M1923" s="155"/>
      <c r="T1923" s="156"/>
      <c r="AT1923" s="151" t="s">
        <v>171</v>
      </c>
      <c r="AU1923" s="151" t="s">
        <v>86</v>
      </c>
      <c r="AV1923" s="12" t="s">
        <v>86</v>
      </c>
      <c r="AW1923" s="12" t="s">
        <v>37</v>
      </c>
      <c r="AX1923" s="12" t="s">
        <v>76</v>
      </c>
      <c r="AY1923" s="151" t="s">
        <v>146</v>
      </c>
    </row>
    <row r="1924" spans="2:51" s="12" customFormat="1" ht="12">
      <c r="B1924" s="150"/>
      <c r="D1924" s="144" t="s">
        <v>171</v>
      </c>
      <c r="E1924" s="151" t="s">
        <v>3</v>
      </c>
      <c r="F1924" s="152" t="s">
        <v>2009</v>
      </c>
      <c r="H1924" s="153">
        <v>201</v>
      </c>
      <c r="I1924" s="154"/>
      <c r="L1924" s="150"/>
      <c r="M1924" s="155"/>
      <c r="T1924" s="156"/>
      <c r="AT1924" s="151" t="s">
        <v>171</v>
      </c>
      <c r="AU1924" s="151" t="s">
        <v>86</v>
      </c>
      <c r="AV1924" s="12" t="s">
        <v>86</v>
      </c>
      <c r="AW1924" s="12" t="s">
        <v>37</v>
      </c>
      <c r="AX1924" s="12" t="s">
        <v>76</v>
      </c>
      <c r="AY1924" s="151" t="s">
        <v>146</v>
      </c>
    </row>
    <row r="1925" spans="2:51" s="12" customFormat="1" ht="12">
      <c r="B1925" s="150"/>
      <c r="D1925" s="144" t="s">
        <v>171</v>
      </c>
      <c r="E1925" s="151" t="s">
        <v>3</v>
      </c>
      <c r="F1925" s="152" t="s">
        <v>2010</v>
      </c>
      <c r="H1925" s="153">
        <v>9.84</v>
      </c>
      <c r="I1925" s="154"/>
      <c r="L1925" s="150"/>
      <c r="M1925" s="155"/>
      <c r="T1925" s="156"/>
      <c r="AT1925" s="151" t="s">
        <v>171</v>
      </c>
      <c r="AU1925" s="151" t="s">
        <v>86</v>
      </c>
      <c r="AV1925" s="12" t="s">
        <v>86</v>
      </c>
      <c r="AW1925" s="12" t="s">
        <v>37</v>
      </c>
      <c r="AX1925" s="12" t="s">
        <v>76</v>
      </c>
      <c r="AY1925" s="151" t="s">
        <v>146</v>
      </c>
    </row>
    <row r="1926" spans="2:51" s="12" customFormat="1" ht="12">
      <c r="B1926" s="150"/>
      <c r="D1926" s="144" t="s">
        <v>171</v>
      </c>
      <c r="E1926" s="151" t="s">
        <v>3</v>
      </c>
      <c r="F1926" s="152" t="s">
        <v>2011</v>
      </c>
      <c r="H1926" s="153">
        <v>12.48</v>
      </c>
      <c r="I1926" s="154"/>
      <c r="L1926" s="150"/>
      <c r="M1926" s="155"/>
      <c r="T1926" s="156"/>
      <c r="AT1926" s="151" t="s">
        <v>171</v>
      </c>
      <c r="AU1926" s="151" t="s">
        <v>86</v>
      </c>
      <c r="AV1926" s="12" t="s">
        <v>86</v>
      </c>
      <c r="AW1926" s="12" t="s">
        <v>37</v>
      </c>
      <c r="AX1926" s="12" t="s">
        <v>76</v>
      </c>
      <c r="AY1926" s="151" t="s">
        <v>146</v>
      </c>
    </row>
    <row r="1927" spans="2:51" s="12" customFormat="1" ht="12">
      <c r="B1927" s="150"/>
      <c r="D1927" s="144" t="s">
        <v>171</v>
      </c>
      <c r="E1927" s="151" t="s">
        <v>3</v>
      </c>
      <c r="F1927" s="152" t="s">
        <v>441</v>
      </c>
      <c r="H1927" s="153">
        <v>4.726</v>
      </c>
      <c r="I1927" s="154"/>
      <c r="L1927" s="150"/>
      <c r="M1927" s="155"/>
      <c r="T1927" s="156"/>
      <c r="AT1927" s="151" t="s">
        <v>171</v>
      </c>
      <c r="AU1927" s="151" t="s">
        <v>86</v>
      </c>
      <c r="AV1927" s="12" t="s">
        <v>86</v>
      </c>
      <c r="AW1927" s="12" t="s">
        <v>37</v>
      </c>
      <c r="AX1927" s="12" t="s">
        <v>76</v>
      </c>
      <c r="AY1927" s="151" t="s">
        <v>146</v>
      </c>
    </row>
    <row r="1928" spans="2:51" s="12" customFormat="1" ht="12">
      <c r="B1928" s="150"/>
      <c r="D1928" s="144" t="s">
        <v>171</v>
      </c>
      <c r="E1928" s="151" t="s">
        <v>3</v>
      </c>
      <c r="F1928" s="152" t="s">
        <v>442</v>
      </c>
      <c r="H1928" s="153">
        <v>4.134</v>
      </c>
      <c r="I1928" s="154"/>
      <c r="L1928" s="150"/>
      <c r="M1928" s="155"/>
      <c r="T1928" s="156"/>
      <c r="AT1928" s="151" t="s">
        <v>171</v>
      </c>
      <c r="AU1928" s="151" t="s">
        <v>86</v>
      </c>
      <c r="AV1928" s="12" t="s">
        <v>86</v>
      </c>
      <c r="AW1928" s="12" t="s">
        <v>37</v>
      </c>
      <c r="AX1928" s="12" t="s">
        <v>76</v>
      </c>
      <c r="AY1928" s="151" t="s">
        <v>146</v>
      </c>
    </row>
    <row r="1929" spans="2:51" s="12" customFormat="1" ht="12">
      <c r="B1929" s="150"/>
      <c r="D1929" s="144" t="s">
        <v>171</v>
      </c>
      <c r="E1929" s="151" t="s">
        <v>3</v>
      </c>
      <c r="F1929" s="152" t="s">
        <v>443</v>
      </c>
      <c r="H1929" s="153">
        <v>5.313</v>
      </c>
      <c r="I1929" s="154"/>
      <c r="L1929" s="150"/>
      <c r="M1929" s="155"/>
      <c r="T1929" s="156"/>
      <c r="AT1929" s="151" t="s">
        <v>171</v>
      </c>
      <c r="AU1929" s="151" t="s">
        <v>86</v>
      </c>
      <c r="AV1929" s="12" t="s">
        <v>86</v>
      </c>
      <c r="AW1929" s="12" t="s">
        <v>37</v>
      </c>
      <c r="AX1929" s="12" t="s">
        <v>76</v>
      </c>
      <c r="AY1929" s="151" t="s">
        <v>146</v>
      </c>
    </row>
    <row r="1930" spans="2:51" s="12" customFormat="1" ht="12">
      <c r="B1930" s="150"/>
      <c r="D1930" s="144" t="s">
        <v>171</v>
      </c>
      <c r="E1930" s="151" t="s">
        <v>3</v>
      </c>
      <c r="F1930" s="152" t="s">
        <v>444</v>
      </c>
      <c r="H1930" s="153">
        <v>10.648</v>
      </c>
      <c r="I1930" s="154"/>
      <c r="L1930" s="150"/>
      <c r="M1930" s="155"/>
      <c r="T1930" s="156"/>
      <c r="AT1930" s="151" t="s">
        <v>171</v>
      </c>
      <c r="AU1930" s="151" t="s">
        <v>86</v>
      </c>
      <c r="AV1930" s="12" t="s">
        <v>86</v>
      </c>
      <c r="AW1930" s="12" t="s">
        <v>37</v>
      </c>
      <c r="AX1930" s="12" t="s">
        <v>76</v>
      </c>
      <c r="AY1930" s="151" t="s">
        <v>146</v>
      </c>
    </row>
    <row r="1931" spans="2:51" s="12" customFormat="1" ht="12">
      <c r="B1931" s="150"/>
      <c r="D1931" s="144" t="s">
        <v>171</v>
      </c>
      <c r="E1931" s="151" t="s">
        <v>3</v>
      </c>
      <c r="F1931" s="152" t="s">
        <v>2012</v>
      </c>
      <c r="H1931" s="153">
        <v>4.284</v>
      </c>
      <c r="I1931" s="154"/>
      <c r="L1931" s="150"/>
      <c r="M1931" s="155"/>
      <c r="T1931" s="156"/>
      <c r="AT1931" s="151" t="s">
        <v>171</v>
      </c>
      <c r="AU1931" s="151" t="s">
        <v>86</v>
      </c>
      <c r="AV1931" s="12" t="s">
        <v>86</v>
      </c>
      <c r="AW1931" s="12" t="s">
        <v>37</v>
      </c>
      <c r="AX1931" s="12" t="s">
        <v>76</v>
      </c>
      <c r="AY1931" s="151" t="s">
        <v>146</v>
      </c>
    </row>
    <row r="1932" spans="2:51" s="12" customFormat="1" ht="12">
      <c r="B1932" s="150"/>
      <c r="D1932" s="144" t="s">
        <v>171</v>
      </c>
      <c r="E1932" s="151" t="s">
        <v>3</v>
      </c>
      <c r="F1932" s="152" t="s">
        <v>2013</v>
      </c>
      <c r="H1932" s="153">
        <v>23.059</v>
      </c>
      <c r="I1932" s="154"/>
      <c r="L1932" s="150"/>
      <c r="M1932" s="155"/>
      <c r="T1932" s="156"/>
      <c r="AT1932" s="151" t="s">
        <v>171</v>
      </c>
      <c r="AU1932" s="151" t="s">
        <v>86</v>
      </c>
      <c r="AV1932" s="12" t="s">
        <v>86</v>
      </c>
      <c r="AW1932" s="12" t="s">
        <v>37</v>
      </c>
      <c r="AX1932" s="12" t="s">
        <v>76</v>
      </c>
      <c r="AY1932" s="151" t="s">
        <v>146</v>
      </c>
    </row>
    <row r="1933" spans="2:51" s="12" customFormat="1" ht="12">
      <c r="B1933" s="150"/>
      <c r="D1933" s="144" t="s">
        <v>171</v>
      </c>
      <c r="E1933" s="151" t="s">
        <v>3</v>
      </c>
      <c r="F1933" s="152" t="s">
        <v>2014</v>
      </c>
      <c r="H1933" s="153">
        <v>34.349</v>
      </c>
      <c r="I1933" s="154"/>
      <c r="L1933" s="150"/>
      <c r="M1933" s="155"/>
      <c r="T1933" s="156"/>
      <c r="AT1933" s="151" t="s">
        <v>171</v>
      </c>
      <c r="AU1933" s="151" t="s">
        <v>86</v>
      </c>
      <c r="AV1933" s="12" t="s">
        <v>86</v>
      </c>
      <c r="AW1933" s="12" t="s">
        <v>37</v>
      </c>
      <c r="AX1933" s="12" t="s">
        <v>76</v>
      </c>
      <c r="AY1933" s="151" t="s">
        <v>146</v>
      </c>
    </row>
    <row r="1934" spans="2:51" s="12" customFormat="1" ht="12">
      <c r="B1934" s="150"/>
      <c r="D1934" s="144" t="s">
        <v>171</v>
      </c>
      <c r="E1934" s="151" t="s">
        <v>3</v>
      </c>
      <c r="F1934" s="152" t="s">
        <v>2015</v>
      </c>
      <c r="H1934" s="153">
        <v>0.755</v>
      </c>
      <c r="I1934" s="154"/>
      <c r="L1934" s="150"/>
      <c r="M1934" s="155"/>
      <c r="T1934" s="156"/>
      <c r="AT1934" s="151" t="s">
        <v>171</v>
      </c>
      <c r="AU1934" s="151" t="s">
        <v>86</v>
      </c>
      <c r="AV1934" s="12" t="s">
        <v>86</v>
      </c>
      <c r="AW1934" s="12" t="s">
        <v>37</v>
      </c>
      <c r="AX1934" s="12" t="s">
        <v>76</v>
      </c>
      <c r="AY1934" s="151" t="s">
        <v>146</v>
      </c>
    </row>
    <row r="1935" spans="2:51" s="12" customFormat="1" ht="12">
      <c r="B1935" s="150"/>
      <c r="D1935" s="144" t="s">
        <v>171</v>
      </c>
      <c r="E1935" s="151" t="s">
        <v>3</v>
      </c>
      <c r="F1935" s="152" t="s">
        <v>2016</v>
      </c>
      <c r="H1935" s="153">
        <v>0.81</v>
      </c>
      <c r="I1935" s="154"/>
      <c r="L1935" s="150"/>
      <c r="M1935" s="155"/>
      <c r="T1935" s="156"/>
      <c r="AT1935" s="151" t="s">
        <v>171</v>
      </c>
      <c r="AU1935" s="151" t="s">
        <v>86</v>
      </c>
      <c r="AV1935" s="12" t="s">
        <v>86</v>
      </c>
      <c r="AW1935" s="12" t="s">
        <v>37</v>
      </c>
      <c r="AX1935" s="12" t="s">
        <v>76</v>
      </c>
      <c r="AY1935" s="151" t="s">
        <v>146</v>
      </c>
    </row>
    <row r="1936" spans="2:51" s="15" customFormat="1" ht="12">
      <c r="B1936" s="181"/>
      <c r="D1936" s="144" t="s">
        <v>171</v>
      </c>
      <c r="E1936" s="182" t="s">
        <v>3</v>
      </c>
      <c r="F1936" s="183" t="s">
        <v>271</v>
      </c>
      <c r="H1936" s="184">
        <v>905.834</v>
      </c>
      <c r="I1936" s="185"/>
      <c r="L1936" s="181"/>
      <c r="M1936" s="186"/>
      <c r="T1936" s="187"/>
      <c r="AT1936" s="182" t="s">
        <v>171</v>
      </c>
      <c r="AU1936" s="182" t="s">
        <v>86</v>
      </c>
      <c r="AV1936" s="15" t="s">
        <v>164</v>
      </c>
      <c r="AW1936" s="15" t="s">
        <v>37</v>
      </c>
      <c r="AX1936" s="15" t="s">
        <v>76</v>
      </c>
      <c r="AY1936" s="182" t="s">
        <v>146</v>
      </c>
    </row>
    <row r="1937" spans="2:51" s="14" customFormat="1" ht="12">
      <c r="B1937" s="163"/>
      <c r="D1937" s="144" t="s">
        <v>171</v>
      </c>
      <c r="E1937" s="164" t="s">
        <v>3</v>
      </c>
      <c r="F1937" s="165" t="s">
        <v>180</v>
      </c>
      <c r="H1937" s="166">
        <v>1707.075</v>
      </c>
      <c r="I1937" s="167"/>
      <c r="L1937" s="163"/>
      <c r="M1937" s="168"/>
      <c r="T1937" s="169"/>
      <c r="AT1937" s="164" t="s">
        <v>171</v>
      </c>
      <c r="AU1937" s="164" t="s">
        <v>86</v>
      </c>
      <c r="AV1937" s="14" t="s">
        <v>153</v>
      </c>
      <c r="AW1937" s="14" t="s">
        <v>37</v>
      </c>
      <c r="AX1937" s="14" t="s">
        <v>84</v>
      </c>
      <c r="AY1937" s="164" t="s">
        <v>146</v>
      </c>
    </row>
    <row r="1938" spans="2:65" s="1" customFormat="1" ht="24.15" customHeight="1">
      <c r="B1938" s="129"/>
      <c r="C1938" s="130" t="s">
        <v>2017</v>
      </c>
      <c r="D1938" s="130" t="s">
        <v>148</v>
      </c>
      <c r="E1938" s="132" t="s">
        <v>2018</v>
      </c>
      <c r="F1938" s="133" t="s">
        <v>2019</v>
      </c>
      <c r="G1938" s="134" t="s">
        <v>151</v>
      </c>
      <c r="H1938" s="135">
        <v>1707.075</v>
      </c>
      <c r="I1938" s="136"/>
      <c r="J1938" s="137">
        <f>ROUND(I1938*H1938,2)</f>
        <v>0</v>
      </c>
      <c r="K1938" s="133" t="s">
        <v>152</v>
      </c>
      <c r="L1938" s="34"/>
      <c r="M1938" s="138" t="s">
        <v>3</v>
      </c>
      <c r="N1938" s="139" t="s">
        <v>47</v>
      </c>
      <c r="P1938" s="140">
        <f>O1938*H1938</f>
        <v>0</v>
      </c>
      <c r="Q1938" s="140">
        <v>2.08E-06</v>
      </c>
      <c r="R1938" s="140">
        <f>Q1938*H1938</f>
        <v>0.003550716</v>
      </c>
      <c r="S1938" s="140">
        <v>0.00015</v>
      </c>
      <c r="T1938" s="141">
        <f>S1938*H1938</f>
        <v>0.25606124999999996</v>
      </c>
      <c r="AR1938" s="142" t="s">
        <v>256</v>
      </c>
      <c r="AT1938" s="142" t="s">
        <v>148</v>
      </c>
      <c r="AU1938" s="142" t="s">
        <v>86</v>
      </c>
      <c r="AY1938" s="18" t="s">
        <v>146</v>
      </c>
      <c r="BE1938" s="143">
        <f>IF(N1938="základní",J1938,0)</f>
        <v>0</v>
      </c>
      <c r="BF1938" s="143">
        <f>IF(N1938="snížená",J1938,0)</f>
        <v>0</v>
      </c>
      <c r="BG1938" s="143">
        <f>IF(N1938="zákl. přenesená",J1938,0)</f>
        <v>0</v>
      </c>
      <c r="BH1938" s="143">
        <f>IF(N1938="sníž. přenesená",J1938,0)</f>
        <v>0</v>
      </c>
      <c r="BI1938" s="143">
        <f>IF(N1938="nulová",J1938,0)</f>
        <v>0</v>
      </c>
      <c r="BJ1938" s="18" t="s">
        <v>84</v>
      </c>
      <c r="BK1938" s="143">
        <f>ROUND(I1938*H1938,2)</f>
        <v>0</v>
      </c>
      <c r="BL1938" s="18" t="s">
        <v>256</v>
      </c>
      <c r="BM1938" s="142" t="s">
        <v>2020</v>
      </c>
    </row>
    <row r="1939" spans="2:47" s="1" customFormat="1" ht="12">
      <c r="B1939" s="34"/>
      <c r="D1939" s="144" t="s">
        <v>155</v>
      </c>
      <c r="F1939" s="145" t="s">
        <v>2021</v>
      </c>
      <c r="I1939" s="146"/>
      <c r="L1939" s="34"/>
      <c r="M1939" s="147"/>
      <c r="T1939" s="55"/>
      <c r="AT1939" s="18" t="s">
        <v>155</v>
      </c>
      <c r="AU1939" s="18" t="s">
        <v>86</v>
      </c>
    </row>
    <row r="1940" spans="2:47" s="1" customFormat="1" ht="12">
      <c r="B1940" s="34"/>
      <c r="D1940" s="148" t="s">
        <v>157</v>
      </c>
      <c r="F1940" s="149" t="s">
        <v>2022</v>
      </c>
      <c r="I1940" s="146"/>
      <c r="L1940" s="34"/>
      <c r="M1940" s="147"/>
      <c r="T1940" s="55"/>
      <c r="AT1940" s="18" t="s">
        <v>157</v>
      </c>
      <c r="AU1940" s="18" t="s">
        <v>86</v>
      </c>
    </row>
    <row r="1941" spans="2:51" s="13" customFormat="1" ht="12">
      <c r="B1941" s="157"/>
      <c r="D1941" s="144" t="s">
        <v>171</v>
      </c>
      <c r="E1941" s="158" t="s">
        <v>3</v>
      </c>
      <c r="F1941" s="159" t="s">
        <v>356</v>
      </c>
      <c r="H1941" s="158" t="s">
        <v>3</v>
      </c>
      <c r="I1941" s="160"/>
      <c r="L1941" s="157"/>
      <c r="M1941" s="161"/>
      <c r="T1941" s="162"/>
      <c r="AT1941" s="158" t="s">
        <v>171</v>
      </c>
      <c r="AU1941" s="158" t="s">
        <v>86</v>
      </c>
      <c r="AV1941" s="13" t="s">
        <v>84</v>
      </c>
      <c r="AW1941" s="13" t="s">
        <v>37</v>
      </c>
      <c r="AX1941" s="13" t="s">
        <v>76</v>
      </c>
      <c r="AY1941" s="158" t="s">
        <v>146</v>
      </c>
    </row>
    <row r="1942" spans="2:51" s="12" customFormat="1" ht="12">
      <c r="B1942" s="150"/>
      <c r="D1942" s="144" t="s">
        <v>171</v>
      </c>
      <c r="E1942" s="151" t="s">
        <v>3</v>
      </c>
      <c r="F1942" s="152" t="s">
        <v>439</v>
      </c>
      <c r="H1942" s="153">
        <v>3.968</v>
      </c>
      <c r="I1942" s="154"/>
      <c r="L1942" s="150"/>
      <c r="M1942" s="155"/>
      <c r="T1942" s="156"/>
      <c r="AT1942" s="151" t="s">
        <v>171</v>
      </c>
      <c r="AU1942" s="151" t="s">
        <v>86</v>
      </c>
      <c r="AV1942" s="12" t="s">
        <v>86</v>
      </c>
      <c r="AW1942" s="12" t="s">
        <v>37</v>
      </c>
      <c r="AX1942" s="12" t="s">
        <v>76</v>
      </c>
      <c r="AY1942" s="151" t="s">
        <v>146</v>
      </c>
    </row>
    <row r="1943" spans="2:51" s="12" customFormat="1" ht="12">
      <c r="B1943" s="150"/>
      <c r="D1943" s="144" t="s">
        <v>171</v>
      </c>
      <c r="E1943" s="151" t="s">
        <v>3</v>
      </c>
      <c r="F1943" s="152" t="s">
        <v>440</v>
      </c>
      <c r="H1943" s="153">
        <v>3.2</v>
      </c>
      <c r="I1943" s="154"/>
      <c r="L1943" s="150"/>
      <c r="M1943" s="155"/>
      <c r="T1943" s="156"/>
      <c r="AT1943" s="151" t="s">
        <v>171</v>
      </c>
      <c r="AU1943" s="151" t="s">
        <v>86</v>
      </c>
      <c r="AV1943" s="12" t="s">
        <v>86</v>
      </c>
      <c r="AW1943" s="12" t="s">
        <v>37</v>
      </c>
      <c r="AX1943" s="12" t="s">
        <v>76</v>
      </c>
      <c r="AY1943" s="151" t="s">
        <v>146</v>
      </c>
    </row>
    <row r="1944" spans="2:51" s="12" customFormat="1" ht="12">
      <c r="B1944" s="150"/>
      <c r="D1944" s="144" t="s">
        <v>171</v>
      </c>
      <c r="E1944" s="151" t="s">
        <v>3</v>
      </c>
      <c r="F1944" s="152" t="s">
        <v>1988</v>
      </c>
      <c r="H1944" s="153">
        <v>55.693</v>
      </c>
      <c r="I1944" s="154"/>
      <c r="L1944" s="150"/>
      <c r="M1944" s="155"/>
      <c r="T1944" s="156"/>
      <c r="AT1944" s="151" t="s">
        <v>171</v>
      </c>
      <c r="AU1944" s="151" t="s">
        <v>86</v>
      </c>
      <c r="AV1944" s="12" t="s">
        <v>86</v>
      </c>
      <c r="AW1944" s="12" t="s">
        <v>37</v>
      </c>
      <c r="AX1944" s="12" t="s">
        <v>76</v>
      </c>
      <c r="AY1944" s="151" t="s">
        <v>146</v>
      </c>
    </row>
    <row r="1945" spans="2:51" s="12" customFormat="1" ht="12">
      <c r="B1945" s="150"/>
      <c r="D1945" s="144" t="s">
        <v>171</v>
      </c>
      <c r="E1945" s="151" t="s">
        <v>3</v>
      </c>
      <c r="F1945" s="152" t="s">
        <v>1989</v>
      </c>
      <c r="H1945" s="153">
        <v>56.019</v>
      </c>
      <c r="I1945" s="154"/>
      <c r="L1945" s="150"/>
      <c r="M1945" s="155"/>
      <c r="T1945" s="156"/>
      <c r="AT1945" s="151" t="s">
        <v>171</v>
      </c>
      <c r="AU1945" s="151" t="s">
        <v>86</v>
      </c>
      <c r="AV1945" s="12" t="s">
        <v>86</v>
      </c>
      <c r="AW1945" s="12" t="s">
        <v>37</v>
      </c>
      <c r="AX1945" s="12" t="s">
        <v>76</v>
      </c>
      <c r="AY1945" s="151" t="s">
        <v>146</v>
      </c>
    </row>
    <row r="1946" spans="2:51" s="12" customFormat="1" ht="12">
      <c r="B1946" s="150"/>
      <c r="D1946" s="144" t="s">
        <v>171</v>
      </c>
      <c r="E1946" s="151" t="s">
        <v>3</v>
      </c>
      <c r="F1946" s="152" t="s">
        <v>1990</v>
      </c>
      <c r="H1946" s="153">
        <v>27.48</v>
      </c>
      <c r="I1946" s="154"/>
      <c r="L1946" s="150"/>
      <c r="M1946" s="155"/>
      <c r="T1946" s="156"/>
      <c r="AT1946" s="151" t="s">
        <v>171</v>
      </c>
      <c r="AU1946" s="151" t="s">
        <v>86</v>
      </c>
      <c r="AV1946" s="12" t="s">
        <v>86</v>
      </c>
      <c r="AW1946" s="12" t="s">
        <v>37</v>
      </c>
      <c r="AX1946" s="12" t="s">
        <v>76</v>
      </c>
      <c r="AY1946" s="151" t="s">
        <v>146</v>
      </c>
    </row>
    <row r="1947" spans="2:51" s="12" customFormat="1" ht="12">
      <c r="B1947" s="150"/>
      <c r="D1947" s="144" t="s">
        <v>171</v>
      </c>
      <c r="E1947" s="151" t="s">
        <v>3</v>
      </c>
      <c r="F1947" s="152" t="s">
        <v>1991</v>
      </c>
      <c r="H1947" s="153">
        <v>6.935</v>
      </c>
      <c r="I1947" s="154"/>
      <c r="L1947" s="150"/>
      <c r="M1947" s="155"/>
      <c r="T1947" s="156"/>
      <c r="AT1947" s="151" t="s">
        <v>171</v>
      </c>
      <c r="AU1947" s="151" t="s">
        <v>86</v>
      </c>
      <c r="AV1947" s="12" t="s">
        <v>86</v>
      </c>
      <c r="AW1947" s="12" t="s">
        <v>37</v>
      </c>
      <c r="AX1947" s="12" t="s">
        <v>76</v>
      </c>
      <c r="AY1947" s="151" t="s">
        <v>146</v>
      </c>
    </row>
    <row r="1948" spans="2:51" s="12" customFormat="1" ht="12">
      <c r="B1948" s="150"/>
      <c r="D1948" s="144" t="s">
        <v>171</v>
      </c>
      <c r="E1948" s="151" t="s">
        <v>3</v>
      </c>
      <c r="F1948" s="152" t="s">
        <v>1165</v>
      </c>
      <c r="H1948" s="153">
        <v>2.13</v>
      </c>
      <c r="I1948" s="154"/>
      <c r="L1948" s="150"/>
      <c r="M1948" s="155"/>
      <c r="T1948" s="156"/>
      <c r="AT1948" s="151" t="s">
        <v>171</v>
      </c>
      <c r="AU1948" s="151" t="s">
        <v>86</v>
      </c>
      <c r="AV1948" s="12" t="s">
        <v>86</v>
      </c>
      <c r="AW1948" s="12" t="s">
        <v>37</v>
      </c>
      <c r="AX1948" s="12" t="s">
        <v>76</v>
      </c>
      <c r="AY1948" s="151" t="s">
        <v>146</v>
      </c>
    </row>
    <row r="1949" spans="2:51" s="12" customFormat="1" ht="12">
      <c r="B1949" s="150"/>
      <c r="D1949" s="144" t="s">
        <v>171</v>
      </c>
      <c r="E1949" s="151" t="s">
        <v>3</v>
      </c>
      <c r="F1949" s="152" t="s">
        <v>1166</v>
      </c>
      <c r="H1949" s="153">
        <v>2.178</v>
      </c>
      <c r="I1949" s="154"/>
      <c r="L1949" s="150"/>
      <c r="M1949" s="155"/>
      <c r="T1949" s="156"/>
      <c r="AT1949" s="151" t="s">
        <v>171</v>
      </c>
      <c r="AU1949" s="151" t="s">
        <v>86</v>
      </c>
      <c r="AV1949" s="12" t="s">
        <v>86</v>
      </c>
      <c r="AW1949" s="12" t="s">
        <v>37</v>
      </c>
      <c r="AX1949" s="12" t="s">
        <v>76</v>
      </c>
      <c r="AY1949" s="151" t="s">
        <v>146</v>
      </c>
    </row>
    <row r="1950" spans="2:51" s="12" customFormat="1" ht="12">
      <c r="B1950" s="150"/>
      <c r="D1950" s="144" t="s">
        <v>171</v>
      </c>
      <c r="E1950" s="151" t="s">
        <v>3</v>
      </c>
      <c r="F1950" s="152" t="s">
        <v>1167</v>
      </c>
      <c r="H1950" s="153">
        <v>1.206</v>
      </c>
      <c r="I1950" s="154"/>
      <c r="L1950" s="150"/>
      <c r="M1950" s="155"/>
      <c r="T1950" s="156"/>
      <c r="AT1950" s="151" t="s">
        <v>171</v>
      </c>
      <c r="AU1950" s="151" t="s">
        <v>86</v>
      </c>
      <c r="AV1950" s="12" t="s">
        <v>86</v>
      </c>
      <c r="AW1950" s="12" t="s">
        <v>37</v>
      </c>
      <c r="AX1950" s="12" t="s">
        <v>76</v>
      </c>
      <c r="AY1950" s="151" t="s">
        <v>146</v>
      </c>
    </row>
    <row r="1951" spans="2:51" s="12" customFormat="1" ht="12">
      <c r="B1951" s="150"/>
      <c r="D1951" s="144" t="s">
        <v>171</v>
      </c>
      <c r="E1951" s="151" t="s">
        <v>3</v>
      </c>
      <c r="F1951" s="152" t="s">
        <v>1149</v>
      </c>
      <c r="H1951" s="153">
        <v>5.126</v>
      </c>
      <c r="I1951" s="154"/>
      <c r="L1951" s="150"/>
      <c r="M1951" s="155"/>
      <c r="T1951" s="156"/>
      <c r="AT1951" s="151" t="s">
        <v>171</v>
      </c>
      <c r="AU1951" s="151" t="s">
        <v>86</v>
      </c>
      <c r="AV1951" s="12" t="s">
        <v>86</v>
      </c>
      <c r="AW1951" s="12" t="s">
        <v>37</v>
      </c>
      <c r="AX1951" s="12" t="s">
        <v>76</v>
      </c>
      <c r="AY1951" s="151" t="s">
        <v>146</v>
      </c>
    </row>
    <row r="1952" spans="2:51" s="12" customFormat="1" ht="12">
      <c r="B1952" s="150"/>
      <c r="D1952" s="144" t="s">
        <v>171</v>
      </c>
      <c r="E1952" s="151" t="s">
        <v>3</v>
      </c>
      <c r="F1952" s="152" t="s">
        <v>1992</v>
      </c>
      <c r="H1952" s="153">
        <v>63.737</v>
      </c>
      <c r="I1952" s="154"/>
      <c r="L1952" s="150"/>
      <c r="M1952" s="155"/>
      <c r="T1952" s="156"/>
      <c r="AT1952" s="151" t="s">
        <v>171</v>
      </c>
      <c r="AU1952" s="151" t="s">
        <v>86</v>
      </c>
      <c r="AV1952" s="12" t="s">
        <v>86</v>
      </c>
      <c r="AW1952" s="12" t="s">
        <v>37</v>
      </c>
      <c r="AX1952" s="12" t="s">
        <v>76</v>
      </c>
      <c r="AY1952" s="151" t="s">
        <v>146</v>
      </c>
    </row>
    <row r="1953" spans="2:51" s="12" customFormat="1" ht="12">
      <c r="B1953" s="150"/>
      <c r="D1953" s="144" t="s">
        <v>171</v>
      </c>
      <c r="E1953" s="151" t="s">
        <v>3</v>
      </c>
      <c r="F1953" s="152" t="s">
        <v>459</v>
      </c>
      <c r="H1953" s="153">
        <v>1.275</v>
      </c>
      <c r="I1953" s="154"/>
      <c r="L1953" s="150"/>
      <c r="M1953" s="155"/>
      <c r="T1953" s="156"/>
      <c r="AT1953" s="151" t="s">
        <v>171</v>
      </c>
      <c r="AU1953" s="151" t="s">
        <v>86</v>
      </c>
      <c r="AV1953" s="12" t="s">
        <v>86</v>
      </c>
      <c r="AW1953" s="12" t="s">
        <v>37</v>
      </c>
      <c r="AX1953" s="12" t="s">
        <v>76</v>
      </c>
      <c r="AY1953" s="151" t="s">
        <v>146</v>
      </c>
    </row>
    <row r="1954" spans="2:51" s="12" customFormat="1" ht="12">
      <c r="B1954" s="150"/>
      <c r="D1954" s="144" t="s">
        <v>171</v>
      </c>
      <c r="E1954" s="151" t="s">
        <v>3</v>
      </c>
      <c r="F1954" s="152" t="s">
        <v>460</v>
      </c>
      <c r="H1954" s="153">
        <v>4.63</v>
      </c>
      <c r="I1954" s="154"/>
      <c r="L1954" s="150"/>
      <c r="M1954" s="155"/>
      <c r="T1954" s="156"/>
      <c r="AT1954" s="151" t="s">
        <v>171</v>
      </c>
      <c r="AU1954" s="151" t="s">
        <v>86</v>
      </c>
      <c r="AV1954" s="12" t="s">
        <v>86</v>
      </c>
      <c r="AW1954" s="12" t="s">
        <v>37</v>
      </c>
      <c r="AX1954" s="12" t="s">
        <v>76</v>
      </c>
      <c r="AY1954" s="151" t="s">
        <v>146</v>
      </c>
    </row>
    <row r="1955" spans="2:51" s="12" customFormat="1" ht="12">
      <c r="B1955" s="150"/>
      <c r="D1955" s="144" t="s">
        <v>171</v>
      </c>
      <c r="E1955" s="151" t="s">
        <v>3</v>
      </c>
      <c r="F1955" s="152" t="s">
        <v>461</v>
      </c>
      <c r="H1955" s="153">
        <v>15.184</v>
      </c>
      <c r="I1955" s="154"/>
      <c r="L1955" s="150"/>
      <c r="M1955" s="155"/>
      <c r="T1955" s="156"/>
      <c r="AT1955" s="151" t="s">
        <v>171</v>
      </c>
      <c r="AU1955" s="151" t="s">
        <v>86</v>
      </c>
      <c r="AV1955" s="12" t="s">
        <v>86</v>
      </c>
      <c r="AW1955" s="12" t="s">
        <v>37</v>
      </c>
      <c r="AX1955" s="12" t="s">
        <v>76</v>
      </c>
      <c r="AY1955" s="151" t="s">
        <v>146</v>
      </c>
    </row>
    <row r="1956" spans="2:51" s="12" customFormat="1" ht="20.4">
      <c r="B1956" s="150"/>
      <c r="D1956" s="144" t="s">
        <v>171</v>
      </c>
      <c r="E1956" s="151" t="s">
        <v>3</v>
      </c>
      <c r="F1956" s="152" t="s">
        <v>463</v>
      </c>
      <c r="H1956" s="153">
        <v>274.154</v>
      </c>
      <c r="I1956" s="154"/>
      <c r="L1956" s="150"/>
      <c r="M1956" s="155"/>
      <c r="T1956" s="156"/>
      <c r="AT1956" s="151" t="s">
        <v>171</v>
      </c>
      <c r="AU1956" s="151" t="s">
        <v>86</v>
      </c>
      <c r="AV1956" s="12" t="s">
        <v>86</v>
      </c>
      <c r="AW1956" s="12" t="s">
        <v>37</v>
      </c>
      <c r="AX1956" s="12" t="s">
        <v>76</v>
      </c>
      <c r="AY1956" s="151" t="s">
        <v>146</v>
      </c>
    </row>
    <row r="1957" spans="2:51" s="12" customFormat="1" ht="12">
      <c r="B1957" s="150"/>
      <c r="D1957" s="144" t="s">
        <v>171</v>
      </c>
      <c r="E1957" s="151" t="s">
        <v>3</v>
      </c>
      <c r="F1957" s="152" t="s">
        <v>1993</v>
      </c>
      <c r="H1957" s="153">
        <v>-4.055</v>
      </c>
      <c r="I1957" s="154"/>
      <c r="L1957" s="150"/>
      <c r="M1957" s="155"/>
      <c r="T1957" s="156"/>
      <c r="AT1957" s="151" t="s">
        <v>171</v>
      </c>
      <c r="AU1957" s="151" t="s">
        <v>86</v>
      </c>
      <c r="AV1957" s="12" t="s">
        <v>86</v>
      </c>
      <c r="AW1957" s="12" t="s">
        <v>37</v>
      </c>
      <c r="AX1957" s="12" t="s">
        <v>76</v>
      </c>
      <c r="AY1957" s="151" t="s">
        <v>146</v>
      </c>
    </row>
    <row r="1958" spans="2:51" s="12" customFormat="1" ht="12">
      <c r="B1958" s="150"/>
      <c r="D1958" s="144" t="s">
        <v>171</v>
      </c>
      <c r="E1958" s="151" t="s">
        <v>3</v>
      </c>
      <c r="F1958" s="152" t="s">
        <v>465</v>
      </c>
      <c r="H1958" s="153">
        <v>10.362</v>
      </c>
      <c r="I1958" s="154"/>
      <c r="L1958" s="150"/>
      <c r="M1958" s="155"/>
      <c r="T1958" s="156"/>
      <c r="AT1958" s="151" t="s">
        <v>171</v>
      </c>
      <c r="AU1958" s="151" t="s">
        <v>86</v>
      </c>
      <c r="AV1958" s="12" t="s">
        <v>86</v>
      </c>
      <c r="AW1958" s="12" t="s">
        <v>37</v>
      </c>
      <c r="AX1958" s="12" t="s">
        <v>76</v>
      </c>
      <c r="AY1958" s="151" t="s">
        <v>146</v>
      </c>
    </row>
    <row r="1959" spans="2:51" s="12" customFormat="1" ht="12">
      <c r="B1959" s="150"/>
      <c r="D1959" s="144" t="s">
        <v>171</v>
      </c>
      <c r="E1959" s="151" t="s">
        <v>3</v>
      </c>
      <c r="F1959" s="152" t="s">
        <v>466</v>
      </c>
      <c r="H1959" s="153">
        <v>1.86</v>
      </c>
      <c r="I1959" s="154"/>
      <c r="L1959" s="150"/>
      <c r="M1959" s="155"/>
      <c r="T1959" s="156"/>
      <c r="AT1959" s="151" t="s">
        <v>171</v>
      </c>
      <c r="AU1959" s="151" t="s">
        <v>86</v>
      </c>
      <c r="AV1959" s="12" t="s">
        <v>86</v>
      </c>
      <c r="AW1959" s="12" t="s">
        <v>37</v>
      </c>
      <c r="AX1959" s="12" t="s">
        <v>76</v>
      </c>
      <c r="AY1959" s="151" t="s">
        <v>146</v>
      </c>
    </row>
    <row r="1960" spans="2:51" s="12" customFormat="1" ht="12">
      <c r="B1960" s="150"/>
      <c r="D1960" s="144" t="s">
        <v>171</v>
      </c>
      <c r="E1960" s="151" t="s">
        <v>3</v>
      </c>
      <c r="F1960" s="152" t="s">
        <v>526</v>
      </c>
      <c r="H1960" s="153">
        <v>2.479</v>
      </c>
      <c r="I1960" s="154"/>
      <c r="L1960" s="150"/>
      <c r="M1960" s="155"/>
      <c r="T1960" s="156"/>
      <c r="AT1960" s="151" t="s">
        <v>171</v>
      </c>
      <c r="AU1960" s="151" t="s">
        <v>86</v>
      </c>
      <c r="AV1960" s="12" t="s">
        <v>86</v>
      </c>
      <c r="AW1960" s="12" t="s">
        <v>37</v>
      </c>
      <c r="AX1960" s="12" t="s">
        <v>76</v>
      </c>
      <c r="AY1960" s="151" t="s">
        <v>146</v>
      </c>
    </row>
    <row r="1961" spans="2:51" s="12" customFormat="1" ht="12">
      <c r="B1961" s="150"/>
      <c r="D1961" s="144" t="s">
        <v>171</v>
      </c>
      <c r="E1961" s="151" t="s">
        <v>3</v>
      </c>
      <c r="F1961" s="152" t="s">
        <v>1994</v>
      </c>
      <c r="H1961" s="153">
        <v>0.761</v>
      </c>
      <c r="I1961" s="154"/>
      <c r="L1961" s="150"/>
      <c r="M1961" s="155"/>
      <c r="T1961" s="156"/>
      <c r="AT1961" s="151" t="s">
        <v>171</v>
      </c>
      <c r="AU1961" s="151" t="s">
        <v>86</v>
      </c>
      <c r="AV1961" s="12" t="s">
        <v>86</v>
      </c>
      <c r="AW1961" s="12" t="s">
        <v>37</v>
      </c>
      <c r="AX1961" s="12" t="s">
        <v>76</v>
      </c>
      <c r="AY1961" s="151" t="s">
        <v>146</v>
      </c>
    </row>
    <row r="1962" spans="2:51" s="12" customFormat="1" ht="12">
      <c r="B1962" s="150"/>
      <c r="D1962" s="144" t="s">
        <v>171</v>
      </c>
      <c r="E1962" s="151" t="s">
        <v>3</v>
      </c>
      <c r="F1962" s="152" t="s">
        <v>1995</v>
      </c>
      <c r="H1962" s="153">
        <v>122.108</v>
      </c>
      <c r="I1962" s="154"/>
      <c r="L1962" s="150"/>
      <c r="M1962" s="155"/>
      <c r="T1962" s="156"/>
      <c r="AT1962" s="151" t="s">
        <v>171</v>
      </c>
      <c r="AU1962" s="151" t="s">
        <v>86</v>
      </c>
      <c r="AV1962" s="12" t="s">
        <v>86</v>
      </c>
      <c r="AW1962" s="12" t="s">
        <v>37</v>
      </c>
      <c r="AX1962" s="12" t="s">
        <v>76</v>
      </c>
      <c r="AY1962" s="151" t="s">
        <v>146</v>
      </c>
    </row>
    <row r="1963" spans="2:51" s="12" customFormat="1" ht="12">
      <c r="B1963" s="150"/>
      <c r="D1963" s="144" t="s">
        <v>171</v>
      </c>
      <c r="E1963" s="151" t="s">
        <v>3</v>
      </c>
      <c r="F1963" s="152" t="s">
        <v>1996</v>
      </c>
      <c r="H1963" s="153">
        <v>13.718</v>
      </c>
      <c r="I1963" s="154"/>
      <c r="L1963" s="150"/>
      <c r="M1963" s="155"/>
      <c r="T1963" s="156"/>
      <c r="AT1963" s="151" t="s">
        <v>171</v>
      </c>
      <c r="AU1963" s="151" t="s">
        <v>86</v>
      </c>
      <c r="AV1963" s="12" t="s">
        <v>86</v>
      </c>
      <c r="AW1963" s="12" t="s">
        <v>37</v>
      </c>
      <c r="AX1963" s="12" t="s">
        <v>76</v>
      </c>
      <c r="AY1963" s="151" t="s">
        <v>146</v>
      </c>
    </row>
    <row r="1964" spans="2:51" s="12" customFormat="1" ht="12">
      <c r="B1964" s="150"/>
      <c r="D1964" s="144" t="s">
        <v>171</v>
      </c>
      <c r="E1964" s="151" t="s">
        <v>3</v>
      </c>
      <c r="F1964" s="152" t="s">
        <v>1997</v>
      </c>
      <c r="H1964" s="153">
        <v>76.129</v>
      </c>
      <c r="I1964" s="154"/>
      <c r="L1964" s="150"/>
      <c r="M1964" s="155"/>
      <c r="T1964" s="156"/>
      <c r="AT1964" s="151" t="s">
        <v>171</v>
      </c>
      <c r="AU1964" s="151" t="s">
        <v>86</v>
      </c>
      <c r="AV1964" s="12" t="s">
        <v>86</v>
      </c>
      <c r="AW1964" s="12" t="s">
        <v>37</v>
      </c>
      <c r="AX1964" s="12" t="s">
        <v>76</v>
      </c>
      <c r="AY1964" s="151" t="s">
        <v>146</v>
      </c>
    </row>
    <row r="1965" spans="2:51" s="12" customFormat="1" ht="12">
      <c r="B1965" s="150"/>
      <c r="D1965" s="144" t="s">
        <v>171</v>
      </c>
      <c r="E1965" s="151" t="s">
        <v>3</v>
      </c>
      <c r="F1965" s="152" t="s">
        <v>1998</v>
      </c>
      <c r="H1965" s="153">
        <v>36.15</v>
      </c>
      <c r="I1965" s="154"/>
      <c r="L1965" s="150"/>
      <c r="M1965" s="155"/>
      <c r="T1965" s="156"/>
      <c r="AT1965" s="151" t="s">
        <v>171</v>
      </c>
      <c r="AU1965" s="151" t="s">
        <v>86</v>
      </c>
      <c r="AV1965" s="12" t="s">
        <v>86</v>
      </c>
      <c r="AW1965" s="12" t="s">
        <v>37</v>
      </c>
      <c r="AX1965" s="12" t="s">
        <v>76</v>
      </c>
      <c r="AY1965" s="151" t="s">
        <v>146</v>
      </c>
    </row>
    <row r="1966" spans="2:51" s="12" customFormat="1" ht="12">
      <c r="B1966" s="150"/>
      <c r="D1966" s="144" t="s">
        <v>171</v>
      </c>
      <c r="E1966" s="151" t="s">
        <v>3</v>
      </c>
      <c r="F1966" s="152" t="s">
        <v>1999</v>
      </c>
      <c r="H1966" s="153">
        <v>18.814</v>
      </c>
      <c r="I1966" s="154"/>
      <c r="L1966" s="150"/>
      <c r="M1966" s="155"/>
      <c r="T1966" s="156"/>
      <c r="AT1966" s="151" t="s">
        <v>171</v>
      </c>
      <c r="AU1966" s="151" t="s">
        <v>86</v>
      </c>
      <c r="AV1966" s="12" t="s">
        <v>86</v>
      </c>
      <c r="AW1966" s="12" t="s">
        <v>37</v>
      </c>
      <c r="AX1966" s="12" t="s">
        <v>76</v>
      </c>
      <c r="AY1966" s="151" t="s">
        <v>146</v>
      </c>
    </row>
    <row r="1967" spans="2:51" s="15" customFormat="1" ht="12">
      <c r="B1967" s="181"/>
      <c r="D1967" s="144" t="s">
        <v>171</v>
      </c>
      <c r="E1967" s="182" t="s">
        <v>3</v>
      </c>
      <c r="F1967" s="183" t="s">
        <v>271</v>
      </c>
      <c r="H1967" s="184">
        <v>801.241</v>
      </c>
      <c r="I1967" s="185"/>
      <c r="L1967" s="181"/>
      <c r="M1967" s="186"/>
      <c r="T1967" s="187"/>
      <c r="AT1967" s="182" t="s">
        <v>171</v>
      </c>
      <c r="AU1967" s="182" t="s">
        <v>86</v>
      </c>
      <c r="AV1967" s="15" t="s">
        <v>164</v>
      </c>
      <c r="AW1967" s="15" t="s">
        <v>37</v>
      </c>
      <c r="AX1967" s="15" t="s">
        <v>76</v>
      </c>
      <c r="AY1967" s="182" t="s">
        <v>146</v>
      </c>
    </row>
    <row r="1968" spans="2:51" s="13" customFormat="1" ht="12">
      <c r="B1968" s="157"/>
      <c r="D1968" s="144" t="s">
        <v>171</v>
      </c>
      <c r="E1968" s="158" t="s">
        <v>3</v>
      </c>
      <c r="F1968" s="159" t="s">
        <v>358</v>
      </c>
      <c r="H1968" s="158" t="s">
        <v>3</v>
      </c>
      <c r="I1968" s="160"/>
      <c r="L1968" s="157"/>
      <c r="M1968" s="161"/>
      <c r="T1968" s="162"/>
      <c r="AT1968" s="158" t="s">
        <v>171</v>
      </c>
      <c r="AU1968" s="158" t="s">
        <v>86</v>
      </c>
      <c r="AV1968" s="13" t="s">
        <v>84</v>
      </c>
      <c r="AW1968" s="13" t="s">
        <v>37</v>
      </c>
      <c r="AX1968" s="13" t="s">
        <v>76</v>
      </c>
      <c r="AY1968" s="158" t="s">
        <v>146</v>
      </c>
    </row>
    <row r="1969" spans="2:51" s="12" customFormat="1" ht="12">
      <c r="B1969" s="150"/>
      <c r="D1969" s="144" t="s">
        <v>171</v>
      </c>
      <c r="E1969" s="151" t="s">
        <v>3</v>
      </c>
      <c r="F1969" s="152" t="s">
        <v>2000</v>
      </c>
      <c r="H1969" s="153">
        <v>62.97</v>
      </c>
      <c r="I1969" s="154"/>
      <c r="L1969" s="150"/>
      <c r="M1969" s="155"/>
      <c r="T1969" s="156"/>
      <c r="AT1969" s="151" t="s">
        <v>171</v>
      </c>
      <c r="AU1969" s="151" t="s">
        <v>86</v>
      </c>
      <c r="AV1969" s="12" t="s">
        <v>86</v>
      </c>
      <c r="AW1969" s="12" t="s">
        <v>37</v>
      </c>
      <c r="AX1969" s="12" t="s">
        <v>76</v>
      </c>
      <c r="AY1969" s="151" t="s">
        <v>146</v>
      </c>
    </row>
    <row r="1970" spans="2:51" s="12" customFormat="1" ht="12">
      <c r="B1970" s="150"/>
      <c r="D1970" s="144" t="s">
        <v>171</v>
      </c>
      <c r="E1970" s="151" t="s">
        <v>3</v>
      </c>
      <c r="F1970" s="152" t="s">
        <v>2001</v>
      </c>
      <c r="H1970" s="153">
        <v>72.877</v>
      </c>
      <c r="I1970" s="154"/>
      <c r="L1970" s="150"/>
      <c r="M1970" s="155"/>
      <c r="T1970" s="156"/>
      <c r="AT1970" s="151" t="s">
        <v>171</v>
      </c>
      <c r="AU1970" s="151" t="s">
        <v>86</v>
      </c>
      <c r="AV1970" s="12" t="s">
        <v>86</v>
      </c>
      <c r="AW1970" s="12" t="s">
        <v>37</v>
      </c>
      <c r="AX1970" s="12" t="s">
        <v>76</v>
      </c>
      <c r="AY1970" s="151" t="s">
        <v>146</v>
      </c>
    </row>
    <row r="1971" spans="2:51" s="12" customFormat="1" ht="12">
      <c r="B1971" s="150"/>
      <c r="D1971" s="144" t="s">
        <v>171</v>
      </c>
      <c r="E1971" s="151" t="s">
        <v>3</v>
      </c>
      <c r="F1971" s="152" t="s">
        <v>470</v>
      </c>
      <c r="H1971" s="153">
        <v>1.275</v>
      </c>
      <c r="I1971" s="154"/>
      <c r="L1971" s="150"/>
      <c r="M1971" s="155"/>
      <c r="T1971" s="156"/>
      <c r="AT1971" s="151" t="s">
        <v>171</v>
      </c>
      <c r="AU1971" s="151" t="s">
        <v>86</v>
      </c>
      <c r="AV1971" s="12" t="s">
        <v>86</v>
      </c>
      <c r="AW1971" s="12" t="s">
        <v>37</v>
      </c>
      <c r="AX1971" s="12" t="s">
        <v>76</v>
      </c>
      <c r="AY1971" s="151" t="s">
        <v>146</v>
      </c>
    </row>
    <row r="1972" spans="2:51" s="12" customFormat="1" ht="12">
      <c r="B1972" s="150"/>
      <c r="D1972" s="144" t="s">
        <v>171</v>
      </c>
      <c r="E1972" s="151" t="s">
        <v>3</v>
      </c>
      <c r="F1972" s="152" t="s">
        <v>471</v>
      </c>
      <c r="H1972" s="153">
        <v>9.45</v>
      </c>
      <c r="I1972" s="154"/>
      <c r="L1972" s="150"/>
      <c r="M1972" s="155"/>
      <c r="T1972" s="156"/>
      <c r="AT1972" s="151" t="s">
        <v>171</v>
      </c>
      <c r="AU1972" s="151" t="s">
        <v>86</v>
      </c>
      <c r="AV1972" s="12" t="s">
        <v>86</v>
      </c>
      <c r="AW1972" s="12" t="s">
        <v>37</v>
      </c>
      <c r="AX1972" s="12" t="s">
        <v>76</v>
      </c>
      <c r="AY1972" s="151" t="s">
        <v>146</v>
      </c>
    </row>
    <row r="1973" spans="2:51" s="12" customFormat="1" ht="12">
      <c r="B1973" s="150"/>
      <c r="D1973" s="144" t="s">
        <v>171</v>
      </c>
      <c r="E1973" s="151" t="s">
        <v>3</v>
      </c>
      <c r="F1973" s="152" t="s">
        <v>2002</v>
      </c>
      <c r="H1973" s="153">
        <v>21.384</v>
      </c>
      <c r="I1973" s="154"/>
      <c r="L1973" s="150"/>
      <c r="M1973" s="155"/>
      <c r="T1973" s="156"/>
      <c r="AT1973" s="151" t="s">
        <v>171</v>
      </c>
      <c r="AU1973" s="151" t="s">
        <v>86</v>
      </c>
      <c r="AV1973" s="12" t="s">
        <v>86</v>
      </c>
      <c r="AW1973" s="12" t="s">
        <v>37</v>
      </c>
      <c r="AX1973" s="12" t="s">
        <v>76</v>
      </c>
      <c r="AY1973" s="151" t="s">
        <v>146</v>
      </c>
    </row>
    <row r="1974" spans="2:51" s="12" customFormat="1" ht="20.4">
      <c r="B1974" s="150"/>
      <c r="D1974" s="144" t="s">
        <v>171</v>
      </c>
      <c r="E1974" s="151" t="s">
        <v>3</v>
      </c>
      <c r="F1974" s="152" t="s">
        <v>2003</v>
      </c>
      <c r="H1974" s="153">
        <v>33.261</v>
      </c>
      <c r="I1974" s="154"/>
      <c r="L1974" s="150"/>
      <c r="M1974" s="155"/>
      <c r="T1974" s="156"/>
      <c r="AT1974" s="151" t="s">
        <v>171</v>
      </c>
      <c r="AU1974" s="151" t="s">
        <v>86</v>
      </c>
      <c r="AV1974" s="12" t="s">
        <v>86</v>
      </c>
      <c r="AW1974" s="12" t="s">
        <v>37</v>
      </c>
      <c r="AX1974" s="12" t="s">
        <v>76</v>
      </c>
      <c r="AY1974" s="151" t="s">
        <v>146</v>
      </c>
    </row>
    <row r="1975" spans="2:51" s="12" customFormat="1" ht="12">
      <c r="B1975" s="150"/>
      <c r="D1975" s="144" t="s">
        <v>171</v>
      </c>
      <c r="E1975" s="151" t="s">
        <v>3</v>
      </c>
      <c r="F1975" s="152" t="s">
        <v>2004</v>
      </c>
      <c r="H1975" s="153">
        <v>28.074</v>
      </c>
      <c r="I1975" s="154"/>
      <c r="L1975" s="150"/>
      <c r="M1975" s="155"/>
      <c r="T1975" s="156"/>
      <c r="AT1975" s="151" t="s">
        <v>171</v>
      </c>
      <c r="AU1975" s="151" t="s">
        <v>86</v>
      </c>
      <c r="AV1975" s="12" t="s">
        <v>86</v>
      </c>
      <c r="AW1975" s="12" t="s">
        <v>37</v>
      </c>
      <c r="AX1975" s="12" t="s">
        <v>76</v>
      </c>
      <c r="AY1975" s="151" t="s">
        <v>146</v>
      </c>
    </row>
    <row r="1976" spans="2:51" s="12" customFormat="1" ht="12">
      <c r="B1976" s="150"/>
      <c r="D1976" s="144" t="s">
        <v>171</v>
      </c>
      <c r="E1976" s="151" t="s">
        <v>3</v>
      </c>
      <c r="F1976" s="152" t="s">
        <v>475</v>
      </c>
      <c r="H1976" s="153">
        <v>5.382</v>
      </c>
      <c r="I1976" s="154"/>
      <c r="L1976" s="150"/>
      <c r="M1976" s="155"/>
      <c r="T1976" s="156"/>
      <c r="AT1976" s="151" t="s">
        <v>171</v>
      </c>
      <c r="AU1976" s="151" t="s">
        <v>86</v>
      </c>
      <c r="AV1976" s="12" t="s">
        <v>86</v>
      </c>
      <c r="AW1976" s="12" t="s">
        <v>37</v>
      </c>
      <c r="AX1976" s="12" t="s">
        <v>76</v>
      </c>
      <c r="AY1976" s="151" t="s">
        <v>146</v>
      </c>
    </row>
    <row r="1977" spans="2:51" s="12" customFormat="1" ht="12">
      <c r="B1977" s="150"/>
      <c r="D1977" s="144" t="s">
        <v>171</v>
      </c>
      <c r="E1977" s="151" t="s">
        <v>3</v>
      </c>
      <c r="F1977" s="152" t="s">
        <v>2005</v>
      </c>
      <c r="H1977" s="153">
        <v>9.763</v>
      </c>
      <c r="I1977" s="154"/>
      <c r="L1977" s="150"/>
      <c r="M1977" s="155"/>
      <c r="T1977" s="156"/>
      <c r="AT1977" s="151" t="s">
        <v>171</v>
      </c>
      <c r="AU1977" s="151" t="s">
        <v>86</v>
      </c>
      <c r="AV1977" s="12" t="s">
        <v>86</v>
      </c>
      <c r="AW1977" s="12" t="s">
        <v>37</v>
      </c>
      <c r="AX1977" s="12" t="s">
        <v>76</v>
      </c>
      <c r="AY1977" s="151" t="s">
        <v>146</v>
      </c>
    </row>
    <row r="1978" spans="2:51" s="12" customFormat="1" ht="20.4">
      <c r="B1978" s="150"/>
      <c r="D1978" s="144" t="s">
        <v>171</v>
      </c>
      <c r="E1978" s="151" t="s">
        <v>3</v>
      </c>
      <c r="F1978" s="152" t="s">
        <v>477</v>
      </c>
      <c r="H1978" s="153">
        <v>20.881</v>
      </c>
      <c r="I1978" s="154"/>
      <c r="L1978" s="150"/>
      <c r="M1978" s="155"/>
      <c r="T1978" s="156"/>
      <c r="AT1978" s="151" t="s">
        <v>171</v>
      </c>
      <c r="AU1978" s="151" t="s">
        <v>86</v>
      </c>
      <c r="AV1978" s="12" t="s">
        <v>86</v>
      </c>
      <c r="AW1978" s="12" t="s">
        <v>37</v>
      </c>
      <c r="AX1978" s="12" t="s">
        <v>76</v>
      </c>
      <c r="AY1978" s="151" t="s">
        <v>146</v>
      </c>
    </row>
    <row r="1979" spans="2:51" s="12" customFormat="1" ht="20.4">
      <c r="B1979" s="150"/>
      <c r="D1979" s="144" t="s">
        <v>171</v>
      </c>
      <c r="E1979" s="151" t="s">
        <v>3</v>
      </c>
      <c r="F1979" s="152" t="s">
        <v>478</v>
      </c>
      <c r="H1979" s="153">
        <v>34.328</v>
      </c>
      <c r="I1979" s="154"/>
      <c r="L1979" s="150"/>
      <c r="M1979" s="155"/>
      <c r="T1979" s="156"/>
      <c r="AT1979" s="151" t="s">
        <v>171</v>
      </c>
      <c r="AU1979" s="151" t="s">
        <v>86</v>
      </c>
      <c r="AV1979" s="12" t="s">
        <v>86</v>
      </c>
      <c r="AW1979" s="12" t="s">
        <v>37</v>
      </c>
      <c r="AX1979" s="12" t="s">
        <v>76</v>
      </c>
      <c r="AY1979" s="151" t="s">
        <v>146</v>
      </c>
    </row>
    <row r="1980" spans="2:51" s="12" customFormat="1" ht="20.4">
      <c r="B1980" s="150"/>
      <c r="D1980" s="144" t="s">
        <v>171</v>
      </c>
      <c r="E1980" s="151" t="s">
        <v>3</v>
      </c>
      <c r="F1980" s="152" t="s">
        <v>2006</v>
      </c>
      <c r="H1980" s="153">
        <v>56.325</v>
      </c>
      <c r="I1980" s="154"/>
      <c r="L1980" s="150"/>
      <c r="M1980" s="155"/>
      <c r="T1980" s="156"/>
      <c r="AT1980" s="151" t="s">
        <v>171</v>
      </c>
      <c r="AU1980" s="151" t="s">
        <v>86</v>
      </c>
      <c r="AV1980" s="12" t="s">
        <v>86</v>
      </c>
      <c r="AW1980" s="12" t="s">
        <v>37</v>
      </c>
      <c r="AX1980" s="12" t="s">
        <v>76</v>
      </c>
      <c r="AY1980" s="151" t="s">
        <v>146</v>
      </c>
    </row>
    <row r="1981" spans="2:51" s="12" customFormat="1" ht="12">
      <c r="B1981" s="150"/>
      <c r="D1981" s="144" t="s">
        <v>171</v>
      </c>
      <c r="E1981" s="151" t="s">
        <v>3</v>
      </c>
      <c r="F1981" s="152" t="s">
        <v>480</v>
      </c>
      <c r="H1981" s="153">
        <v>25.164</v>
      </c>
      <c r="I1981" s="154"/>
      <c r="L1981" s="150"/>
      <c r="M1981" s="155"/>
      <c r="T1981" s="156"/>
      <c r="AT1981" s="151" t="s">
        <v>171</v>
      </c>
      <c r="AU1981" s="151" t="s">
        <v>86</v>
      </c>
      <c r="AV1981" s="12" t="s">
        <v>86</v>
      </c>
      <c r="AW1981" s="12" t="s">
        <v>37</v>
      </c>
      <c r="AX1981" s="12" t="s">
        <v>76</v>
      </c>
      <c r="AY1981" s="151" t="s">
        <v>146</v>
      </c>
    </row>
    <row r="1982" spans="2:51" s="12" customFormat="1" ht="20.4">
      <c r="B1982" s="150"/>
      <c r="D1982" s="144" t="s">
        <v>171</v>
      </c>
      <c r="E1982" s="151" t="s">
        <v>3</v>
      </c>
      <c r="F1982" s="152" t="s">
        <v>481</v>
      </c>
      <c r="H1982" s="153">
        <v>104.61</v>
      </c>
      <c r="I1982" s="154"/>
      <c r="L1982" s="150"/>
      <c r="M1982" s="155"/>
      <c r="T1982" s="156"/>
      <c r="AT1982" s="151" t="s">
        <v>171</v>
      </c>
      <c r="AU1982" s="151" t="s">
        <v>86</v>
      </c>
      <c r="AV1982" s="12" t="s">
        <v>86</v>
      </c>
      <c r="AW1982" s="12" t="s">
        <v>37</v>
      </c>
      <c r="AX1982" s="12" t="s">
        <v>76</v>
      </c>
      <c r="AY1982" s="151" t="s">
        <v>146</v>
      </c>
    </row>
    <row r="1983" spans="2:51" s="12" customFormat="1" ht="12">
      <c r="B1983" s="150"/>
      <c r="D1983" s="144" t="s">
        <v>171</v>
      </c>
      <c r="E1983" s="151" t="s">
        <v>3</v>
      </c>
      <c r="F1983" s="152" t="s">
        <v>483</v>
      </c>
      <c r="H1983" s="153">
        <v>0.606</v>
      </c>
      <c r="I1983" s="154"/>
      <c r="L1983" s="150"/>
      <c r="M1983" s="155"/>
      <c r="T1983" s="156"/>
      <c r="AT1983" s="151" t="s">
        <v>171</v>
      </c>
      <c r="AU1983" s="151" t="s">
        <v>86</v>
      </c>
      <c r="AV1983" s="12" t="s">
        <v>86</v>
      </c>
      <c r="AW1983" s="12" t="s">
        <v>37</v>
      </c>
      <c r="AX1983" s="12" t="s">
        <v>76</v>
      </c>
      <c r="AY1983" s="151" t="s">
        <v>146</v>
      </c>
    </row>
    <row r="1984" spans="2:51" s="12" customFormat="1" ht="12">
      <c r="B1984" s="150"/>
      <c r="D1984" s="144" t="s">
        <v>171</v>
      </c>
      <c r="E1984" s="151" t="s">
        <v>3</v>
      </c>
      <c r="F1984" s="152" t="s">
        <v>484</v>
      </c>
      <c r="H1984" s="153">
        <v>5.702</v>
      </c>
      <c r="I1984" s="154"/>
      <c r="L1984" s="150"/>
      <c r="M1984" s="155"/>
      <c r="T1984" s="156"/>
      <c r="AT1984" s="151" t="s">
        <v>171</v>
      </c>
      <c r="AU1984" s="151" t="s">
        <v>86</v>
      </c>
      <c r="AV1984" s="12" t="s">
        <v>86</v>
      </c>
      <c r="AW1984" s="12" t="s">
        <v>37</v>
      </c>
      <c r="AX1984" s="12" t="s">
        <v>76</v>
      </c>
      <c r="AY1984" s="151" t="s">
        <v>146</v>
      </c>
    </row>
    <row r="1985" spans="2:51" s="12" customFormat="1" ht="12">
      <c r="B1985" s="150"/>
      <c r="D1985" s="144" t="s">
        <v>171</v>
      </c>
      <c r="E1985" s="151" t="s">
        <v>3</v>
      </c>
      <c r="F1985" s="152" t="s">
        <v>1168</v>
      </c>
      <c r="H1985" s="153">
        <v>2.239</v>
      </c>
      <c r="I1985" s="154"/>
      <c r="L1985" s="150"/>
      <c r="M1985" s="155"/>
      <c r="T1985" s="156"/>
      <c r="AT1985" s="151" t="s">
        <v>171</v>
      </c>
      <c r="AU1985" s="151" t="s">
        <v>86</v>
      </c>
      <c r="AV1985" s="12" t="s">
        <v>86</v>
      </c>
      <c r="AW1985" s="12" t="s">
        <v>37</v>
      </c>
      <c r="AX1985" s="12" t="s">
        <v>76</v>
      </c>
      <c r="AY1985" s="151" t="s">
        <v>146</v>
      </c>
    </row>
    <row r="1986" spans="2:51" s="12" customFormat="1" ht="12">
      <c r="B1986" s="150"/>
      <c r="D1986" s="144" t="s">
        <v>171</v>
      </c>
      <c r="E1986" s="151" t="s">
        <v>3</v>
      </c>
      <c r="F1986" s="152" t="s">
        <v>1169</v>
      </c>
      <c r="H1986" s="153">
        <v>1.246</v>
      </c>
      <c r="I1986" s="154"/>
      <c r="L1986" s="150"/>
      <c r="M1986" s="155"/>
      <c r="T1986" s="156"/>
      <c r="AT1986" s="151" t="s">
        <v>171</v>
      </c>
      <c r="AU1986" s="151" t="s">
        <v>86</v>
      </c>
      <c r="AV1986" s="12" t="s">
        <v>86</v>
      </c>
      <c r="AW1986" s="12" t="s">
        <v>37</v>
      </c>
      <c r="AX1986" s="12" t="s">
        <v>76</v>
      </c>
      <c r="AY1986" s="151" t="s">
        <v>146</v>
      </c>
    </row>
    <row r="1987" spans="2:51" s="12" customFormat="1" ht="12">
      <c r="B1987" s="150"/>
      <c r="D1987" s="144" t="s">
        <v>171</v>
      </c>
      <c r="E1987" s="151" t="s">
        <v>3</v>
      </c>
      <c r="F1987" s="152" t="s">
        <v>1150</v>
      </c>
      <c r="H1987" s="153">
        <v>1.2</v>
      </c>
      <c r="I1987" s="154"/>
      <c r="L1987" s="150"/>
      <c r="M1987" s="155"/>
      <c r="T1987" s="156"/>
      <c r="AT1987" s="151" t="s">
        <v>171</v>
      </c>
      <c r="AU1987" s="151" t="s">
        <v>86</v>
      </c>
      <c r="AV1987" s="12" t="s">
        <v>86</v>
      </c>
      <c r="AW1987" s="12" t="s">
        <v>37</v>
      </c>
      <c r="AX1987" s="12" t="s">
        <v>76</v>
      </c>
      <c r="AY1987" s="151" t="s">
        <v>146</v>
      </c>
    </row>
    <row r="1988" spans="2:51" s="12" customFormat="1" ht="12">
      <c r="B1988" s="150"/>
      <c r="D1988" s="144" t="s">
        <v>171</v>
      </c>
      <c r="E1988" s="151" t="s">
        <v>3</v>
      </c>
      <c r="F1988" s="152" t="s">
        <v>2007</v>
      </c>
      <c r="H1988" s="153">
        <v>58.646</v>
      </c>
      <c r="I1988" s="154"/>
      <c r="L1988" s="150"/>
      <c r="M1988" s="155"/>
      <c r="T1988" s="156"/>
      <c r="AT1988" s="151" t="s">
        <v>171</v>
      </c>
      <c r="AU1988" s="151" t="s">
        <v>86</v>
      </c>
      <c r="AV1988" s="12" t="s">
        <v>86</v>
      </c>
      <c r="AW1988" s="12" t="s">
        <v>37</v>
      </c>
      <c r="AX1988" s="12" t="s">
        <v>76</v>
      </c>
      <c r="AY1988" s="151" t="s">
        <v>146</v>
      </c>
    </row>
    <row r="1989" spans="2:51" s="12" customFormat="1" ht="12">
      <c r="B1989" s="150"/>
      <c r="D1989" s="144" t="s">
        <v>171</v>
      </c>
      <c r="E1989" s="151" t="s">
        <v>3</v>
      </c>
      <c r="F1989" s="152" t="s">
        <v>2008</v>
      </c>
      <c r="H1989" s="153">
        <v>28.59</v>
      </c>
      <c r="I1989" s="154"/>
      <c r="L1989" s="150"/>
      <c r="M1989" s="155"/>
      <c r="T1989" s="156"/>
      <c r="AT1989" s="151" t="s">
        <v>171</v>
      </c>
      <c r="AU1989" s="151" t="s">
        <v>86</v>
      </c>
      <c r="AV1989" s="12" t="s">
        <v>86</v>
      </c>
      <c r="AW1989" s="12" t="s">
        <v>37</v>
      </c>
      <c r="AX1989" s="12" t="s">
        <v>76</v>
      </c>
      <c r="AY1989" s="151" t="s">
        <v>146</v>
      </c>
    </row>
    <row r="1990" spans="2:51" s="12" customFormat="1" ht="12">
      <c r="B1990" s="150"/>
      <c r="D1990" s="144" t="s">
        <v>171</v>
      </c>
      <c r="E1990" s="151" t="s">
        <v>3</v>
      </c>
      <c r="F1990" s="152" t="s">
        <v>447</v>
      </c>
      <c r="H1990" s="153">
        <v>4.383</v>
      </c>
      <c r="I1990" s="154"/>
      <c r="L1990" s="150"/>
      <c r="M1990" s="155"/>
      <c r="T1990" s="156"/>
      <c r="AT1990" s="151" t="s">
        <v>171</v>
      </c>
      <c r="AU1990" s="151" t="s">
        <v>86</v>
      </c>
      <c r="AV1990" s="12" t="s">
        <v>86</v>
      </c>
      <c r="AW1990" s="12" t="s">
        <v>37</v>
      </c>
      <c r="AX1990" s="12" t="s">
        <v>76</v>
      </c>
      <c r="AY1990" s="151" t="s">
        <v>146</v>
      </c>
    </row>
    <row r="1991" spans="2:51" s="12" customFormat="1" ht="12">
      <c r="B1991" s="150"/>
      <c r="D1991" s="144" t="s">
        <v>171</v>
      </c>
      <c r="E1991" s="151" t="s">
        <v>3</v>
      </c>
      <c r="F1991" s="152" t="s">
        <v>448</v>
      </c>
      <c r="H1991" s="153">
        <v>3.636</v>
      </c>
      <c r="I1991" s="154"/>
      <c r="L1991" s="150"/>
      <c r="M1991" s="155"/>
      <c r="T1991" s="156"/>
      <c r="AT1991" s="151" t="s">
        <v>171</v>
      </c>
      <c r="AU1991" s="151" t="s">
        <v>86</v>
      </c>
      <c r="AV1991" s="12" t="s">
        <v>86</v>
      </c>
      <c r="AW1991" s="12" t="s">
        <v>37</v>
      </c>
      <c r="AX1991" s="12" t="s">
        <v>76</v>
      </c>
      <c r="AY1991" s="151" t="s">
        <v>146</v>
      </c>
    </row>
    <row r="1992" spans="2:51" s="12" customFormat="1" ht="12">
      <c r="B1992" s="150"/>
      <c r="D1992" s="144" t="s">
        <v>171</v>
      </c>
      <c r="E1992" s="151" t="s">
        <v>3</v>
      </c>
      <c r="F1992" s="152" t="s">
        <v>449</v>
      </c>
      <c r="H1992" s="153">
        <v>2.444</v>
      </c>
      <c r="I1992" s="154"/>
      <c r="L1992" s="150"/>
      <c r="M1992" s="155"/>
      <c r="T1992" s="156"/>
      <c r="AT1992" s="151" t="s">
        <v>171</v>
      </c>
      <c r="AU1992" s="151" t="s">
        <v>86</v>
      </c>
      <c r="AV1992" s="12" t="s">
        <v>86</v>
      </c>
      <c r="AW1992" s="12" t="s">
        <v>37</v>
      </c>
      <c r="AX1992" s="12" t="s">
        <v>76</v>
      </c>
      <c r="AY1992" s="151" t="s">
        <v>146</v>
      </c>
    </row>
    <row r="1993" spans="2:51" s="12" customFormat="1" ht="12">
      <c r="B1993" s="150"/>
      <c r="D1993" s="144" t="s">
        <v>171</v>
      </c>
      <c r="E1993" s="151" t="s">
        <v>3</v>
      </c>
      <c r="F1993" s="152" t="s">
        <v>2009</v>
      </c>
      <c r="H1993" s="153">
        <v>201</v>
      </c>
      <c r="I1993" s="154"/>
      <c r="L1993" s="150"/>
      <c r="M1993" s="155"/>
      <c r="T1993" s="156"/>
      <c r="AT1993" s="151" t="s">
        <v>171</v>
      </c>
      <c r="AU1993" s="151" t="s">
        <v>86</v>
      </c>
      <c r="AV1993" s="12" t="s">
        <v>86</v>
      </c>
      <c r="AW1993" s="12" t="s">
        <v>37</v>
      </c>
      <c r="AX1993" s="12" t="s">
        <v>76</v>
      </c>
      <c r="AY1993" s="151" t="s">
        <v>146</v>
      </c>
    </row>
    <row r="1994" spans="2:51" s="12" customFormat="1" ht="12">
      <c r="B1994" s="150"/>
      <c r="D1994" s="144" t="s">
        <v>171</v>
      </c>
      <c r="E1994" s="151" t="s">
        <v>3</v>
      </c>
      <c r="F1994" s="152" t="s">
        <v>2010</v>
      </c>
      <c r="H1994" s="153">
        <v>9.84</v>
      </c>
      <c r="I1994" s="154"/>
      <c r="L1994" s="150"/>
      <c r="M1994" s="155"/>
      <c r="T1994" s="156"/>
      <c r="AT1994" s="151" t="s">
        <v>171</v>
      </c>
      <c r="AU1994" s="151" t="s">
        <v>86</v>
      </c>
      <c r="AV1994" s="12" t="s">
        <v>86</v>
      </c>
      <c r="AW1994" s="12" t="s">
        <v>37</v>
      </c>
      <c r="AX1994" s="12" t="s">
        <v>76</v>
      </c>
      <c r="AY1994" s="151" t="s">
        <v>146</v>
      </c>
    </row>
    <row r="1995" spans="2:51" s="12" customFormat="1" ht="12">
      <c r="B1995" s="150"/>
      <c r="D1995" s="144" t="s">
        <v>171</v>
      </c>
      <c r="E1995" s="151" t="s">
        <v>3</v>
      </c>
      <c r="F1995" s="152" t="s">
        <v>2011</v>
      </c>
      <c r="H1995" s="153">
        <v>12.48</v>
      </c>
      <c r="I1995" s="154"/>
      <c r="L1995" s="150"/>
      <c r="M1995" s="155"/>
      <c r="T1995" s="156"/>
      <c r="AT1995" s="151" t="s">
        <v>171</v>
      </c>
      <c r="AU1995" s="151" t="s">
        <v>86</v>
      </c>
      <c r="AV1995" s="12" t="s">
        <v>86</v>
      </c>
      <c r="AW1995" s="12" t="s">
        <v>37</v>
      </c>
      <c r="AX1995" s="12" t="s">
        <v>76</v>
      </c>
      <c r="AY1995" s="151" t="s">
        <v>146</v>
      </c>
    </row>
    <row r="1996" spans="2:51" s="12" customFormat="1" ht="12">
      <c r="B1996" s="150"/>
      <c r="D1996" s="144" t="s">
        <v>171</v>
      </c>
      <c r="E1996" s="151" t="s">
        <v>3</v>
      </c>
      <c r="F1996" s="152" t="s">
        <v>441</v>
      </c>
      <c r="H1996" s="153">
        <v>4.726</v>
      </c>
      <c r="I1996" s="154"/>
      <c r="L1996" s="150"/>
      <c r="M1996" s="155"/>
      <c r="T1996" s="156"/>
      <c r="AT1996" s="151" t="s">
        <v>171</v>
      </c>
      <c r="AU1996" s="151" t="s">
        <v>86</v>
      </c>
      <c r="AV1996" s="12" t="s">
        <v>86</v>
      </c>
      <c r="AW1996" s="12" t="s">
        <v>37</v>
      </c>
      <c r="AX1996" s="12" t="s">
        <v>76</v>
      </c>
      <c r="AY1996" s="151" t="s">
        <v>146</v>
      </c>
    </row>
    <row r="1997" spans="2:51" s="12" customFormat="1" ht="12">
      <c r="B1997" s="150"/>
      <c r="D1997" s="144" t="s">
        <v>171</v>
      </c>
      <c r="E1997" s="151" t="s">
        <v>3</v>
      </c>
      <c r="F1997" s="152" t="s">
        <v>442</v>
      </c>
      <c r="H1997" s="153">
        <v>4.134</v>
      </c>
      <c r="I1997" s="154"/>
      <c r="L1997" s="150"/>
      <c r="M1997" s="155"/>
      <c r="T1997" s="156"/>
      <c r="AT1997" s="151" t="s">
        <v>171</v>
      </c>
      <c r="AU1997" s="151" t="s">
        <v>86</v>
      </c>
      <c r="AV1997" s="12" t="s">
        <v>86</v>
      </c>
      <c r="AW1997" s="12" t="s">
        <v>37</v>
      </c>
      <c r="AX1997" s="12" t="s">
        <v>76</v>
      </c>
      <c r="AY1997" s="151" t="s">
        <v>146</v>
      </c>
    </row>
    <row r="1998" spans="2:51" s="12" customFormat="1" ht="12">
      <c r="B1998" s="150"/>
      <c r="D1998" s="144" t="s">
        <v>171</v>
      </c>
      <c r="E1998" s="151" t="s">
        <v>3</v>
      </c>
      <c r="F1998" s="152" t="s">
        <v>443</v>
      </c>
      <c r="H1998" s="153">
        <v>5.313</v>
      </c>
      <c r="I1998" s="154"/>
      <c r="L1998" s="150"/>
      <c r="M1998" s="155"/>
      <c r="T1998" s="156"/>
      <c r="AT1998" s="151" t="s">
        <v>171</v>
      </c>
      <c r="AU1998" s="151" t="s">
        <v>86</v>
      </c>
      <c r="AV1998" s="12" t="s">
        <v>86</v>
      </c>
      <c r="AW1998" s="12" t="s">
        <v>37</v>
      </c>
      <c r="AX1998" s="12" t="s">
        <v>76</v>
      </c>
      <c r="AY1998" s="151" t="s">
        <v>146</v>
      </c>
    </row>
    <row r="1999" spans="2:51" s="12" customFormat="1" ht="12">
      <c r="B1999" s="150"/>
      <c r="D1999" s="144" t="s">
        <v>171</v>
      </c>
      <c r="E1999" s="151" t="s">
        <v>3</v>
      </c>
      <c r="F1999" s="152" t="s">
        <v>444</v>
      </c>
      <c r="H1999" s="153">
        <v>10.648</v>
      </c>
      <c r="I1999" s="154"/>
      <c r="L1999" s="150"/>
      <c r="M1999" s="155"/>
      <c r="T1999" s="156"/>
      <c r="AT1999" s="151" t="s">
        <v>171</v>
      </c>
      <c r="AU1999" s="151" t="s">
        <v>86</v>
      </c>
      <c r="AV1999" s="12" t="s">
        <v>86</v>
      </c>
      <c r="AW1999" s="12" t="s">
        <v>37</v>
      </c>
      <c r="AX1999" s="12" t="s">
        <v>76</v>
      </c>
      <c r="AY1999" s="151" t="s">
        <v>146</v>
      </c>
    </row>
    <row r="2000" spans="2:51" s="12" customFormat="1" ht="12">
      <c r="B2000" s="150"/>
      <c r="D2000" s="144" t="s">
        <v>171</v>
      </c>
      <c r="E2000" s="151" t="s">
        <v>3</v>
      </c>
      <c r="F2000" s="152" t="s">
        <v>2012</v>
      </c>
      <c r="H2000" s="153">
        <v>4.284</v>
      </c>
      <c r="I2000" s="154"/>
      <c r="L2000" s="150"/>
      <c r="M2000" s="155"/>
      <c r="T2000" s="156"/>
      <c r="AT2000" s="151" t="s">
        <v>171</v>
      </c>
      <c r="AU2000" s="151" t="s">
        <v>86</v>
      </c>
      <c r="AV2000" s="12" t="s">
        <v>86</v>
      </c>
      <c r="AW2000" s="12" t="s">
        <v>37</v>
      </c>
      <c r="AX2000" s="12" t="s">
        <v>76</v>
      </c>
      <c r="AY2000" s="151" t="s">
        <v>146</v>
      </c>
    </row>
    <row r="2001" spans="2:51" s="12" customFormat="1" ht="12">
      <c r="B2001" s="150"/>
      <c r="D2001" s="144" t="s">
        <v>171</v>
      </c>
      <c r="E2001" s="151" t="s">
        <v>3</v>
      </c>
      <c r="F2001" s="152" t="s">
        <v>2013</v>
      </c>
      <c r="H2001" s="153">
        <v>23.059</v>
      </c>
      <c r="I2001" s="154"/>
      <c r="L2001" s="150"/>
      <c r="M2001" s="155"/>
      <c r="T2001" s="156"/>
      <c r="AT2001" s="151" t="s">
        <v>171</v>
      </c>
      <c r="AU2001" s="151" t="s">
        <v>86</v>
      </c>
      <c r="AV2001" s="12" t="s">
        <v>86</v>
      </c>
      <c r="AW2001" s="12" t="s">
        <v>37</v>
      </c>
      <c r="AX2001" s="12" t="s">
        <v>76</v>
      </c>
      <c r="AY2001" s="151" t="s">
        <v>146</v>
      </c>
    </row>
    <row r="2002" spans="2:51" s="12" customFormat="1" ht="12">
      <c r="B2002" s="150"/>
      <c r="D2002" s="144" t="s">
        <v>171</v>
      </c>
      <c r="E2002" s="151" t="s">
        <v>3</v>
      </c>
      <c r="F2002" s="152" t="s">
        <v>2014</v>
      </c>
      <c r="H2002" s="153">
        <v>34.349</v>
      </c>
      <c r="I2002" s="154"/>
      <c r="L2002" s="150"/>
      <c r="M2002" s="155"/>
      <c r="T2002" s="156"/>
      <c r="AT2002" s="151" t="s">
        <v>171</v>
      </c>
      <c r="AU2002" s="151" t="s">
        <v>86</v>
      </c>
      <c r="AV2002" s="12" t="s">
        <v>86</v>
      </c>
      <c r="AW2002" s="12" t="s">
        <v>37</v>
      </c>
      <c r="AX2002" s="12" t="s">
        <v>76</v>
      </c>
      <c r="AY2002" s="151" t="s">
        <v>146</v>
      </c>
    </row>
    <row r="2003" spans="2:51" s="12" customFormat="1" ht="12">
      <c r="B2003" s="150"/>
      <c r="D2003" s="144" t="s">
        <v>171</v>
      </c>
      <c r="E2003" s="151" t="s">
        <v>3</v>
      </c>
      <c r="F2003" s="152" t="s">
        <v>2015</v>
      </c>
      <c r="H2003" s="153">
        <v>0.755</v>
      </c>
      <c r="I2003" s="154"/>
      <c r="L2003" s="150"/>
      <c r="M2003" s="155"/>
      <c r="T2003" s="156"/>
      <c r="AT2003" s="151" t="s">
        <v>171</v>
      </c>
      <c r="AU2003" s="151" t="s">
        <v>86</v>
      </c>
      <c r="AV2003" s="12" t="s">
        <v>86</v>
      </c>
      <c r="AW2003" s="12" t="s">
        <v>37</v>
      </c>
      <c r="AX2003" s="12" t="s">
        <v>76</v>
      </c>
      <c r="AY2003" s="151" t="s">
        <v>146</v>
      </c>
    </row>
    <row r="2004" spans="2:51" s="12" customFormat="1" ht="12">
      <c r="B2004" s="150"/>
      <c r="D2004" s="144" t="s">
        <v>171</v>
      </c>
      <c r="E2004" s="151" t="s">
        <v>3</v>
      </c>
      <c r="F2004" s="152" t="s">
        <v>2016</v>
      </c>
      <c r="H2004" s="153">
        <v>0.81</v>
      </c>
      <c r="I2004" s="154"/>
      <c r="L2004" s="150"/>
      <c r="M2004" s="155"/>
      <c r="T2004" s="156"/>
      <c r="AT2004" s="151" t="s">
        <v>171</v>
      </c>
      <c r="AU2004" s="151" t="s">
        <v>86</v>
      </c>
      <c r="AV2004" s="12" t="s">
        <v>86</v>
      </c>
      <c r="AW2004" s="12" t="s">
        <v>37</v>
      </c>
      <c r="AX2004" s="12" t="s">
        <v>76</v>
      </c>
      <c r="AY2004" s="151" t="s">
        <v>146</v>
      </c>
    </row>
    <row r="2005" spans="2:51" s="15" customFormat="1" ht="12">
      <c r="B2005" s="181"/>
      <c r="D2005" s="144" t="s">
        <v>171</v>
      </c>
      <c r="E2005" s="182" t="s">
        <v>3</v>
      </c>
      <c r="F2005" s="183" t="s">
        <v>271</v>
      </c>
      <c r="H2005" s="184">
        <v>905.834</v>
      </c>
      <c r="I2005" s="185"/>
      <c r="L2005" s="181"/>
      <c r="M2005" s="186"/>
      <c r="T2005" s="187"/>
      <c r="AT2005" s="182" t="s">
        <v>171</v>
      </c>
      <c r="AU2005" s="182" t="s">
        <v>86</v>
      </c>
      <c r="AV2005" s="15" t="s">
        <v>164</v>
      </c>
      <c r="AW2005" s="15" t="s">
        <v>37</v>
      </c>
      <c r="AX2005" s="15" t="s">
        <v>76</v>
      </c>
      <c r="AY2005" s="182" t="s">
        <v>146</v>
      </c>
    </row>
    <row r="2006" spans="2:51" s="14" customFormat="1" ht="12">
      <c r="B2006" s="163"/>
      <c r="D2006" s="144" t="s">
        <v>171</v>
      </c>
      <c r="E2006" s="164" t="s">
        <v>3</v>
      </c>
      <c r="F2006" s="165" t="s">
        <v>180</v>
      </c>
      <c r="H2006" s="166">
        <v>1707.075</v>
      </c>
      <c r="I2006" s="167"/>
      <c r="L2006" s="163"/>
      <c r="M2006" s="168"/>
      <c r="T2006" s="169"/>
      <c r="AT2006" s="164" t="s">
        <v>171</v>
      </c>
      <c r="AU2006" s="164" t="s">
        <v>86</v>
      </c>
      <c r="AV2006" s="14" t="s">
        <v>153</v>
      </c>
      <c r="AW2006" s="14" t="s">
        <v>37</v>
      </c>
      <c r="AX2006" s="14" t="s">
        <v>84</v>
      </c>
      <c r="AY2006" s="164" t="s">
        <v>146</v>
      </c>
    </row>
    <row r="2007" spans="2:65" s="1" customFormat="1" ht="24.15" customHeight="1">
      <c r="B2007" s="129"/>
      <c r="C2007" s="130" t="s">
        <v>2023</v>
      </c>
      <c r="D2007" s="130" t="s">
        <v>148</v>
      </c>
      <c r="E2007" s="132" t="s">
        <v>2024</v>
      </c>
      <c r="F2007" s="133" t="s">
        <v>2025</v>
      </c>
      <c r="G2007" s="134" t="s">
        <v>151</v>
      </c>
      <c r="H2007" s="135">
        <v>1707.075</v>
      </c>
      <c r="I2007" s="136"/>
      <c r="J2007" s="137">
        <f>ROUND(I2007*H2007,2)</f>
        <v>0</v>
      </c>
      <c r="K2007" s="133" t="s">
        <v>152</v>
      </c>
      <c r="L2007" s="34"/>
      <c r="M2007" s="138" t="s">
        <v>3</v>
      </c>
      <c r="N2007" s="139" t="s">
        <v>47</v>
      </c>
      <c r="P2007" s="140">
        <f>O2007*H2007</f>
        <v>0</v>
      </c>
      <c r="Q2007" s="140">
        <v>0.0002</v>
      </c>
      <c r="R2007" s="140">
        <f>Q2007*H2007</f>
        <v>0.341415</v>
      </c>
      <c r="S2007" s="140">
        <v>0</v>
      </c>
      <c r="T2007" s="141">
        <f>S2007*H2007</f>
        <v>0</v>
      </c>
      <c r="AR2007" s="142" t="s">
        <v>256</v>
      </c>
      <c r="AT2007" s="142" t="s">
        <v>148</v>
      </c>
      <c r="AU2007" s="142" t="s">
        <v>86</v>
      </c>
      <c r="AY2007" s="18" t="s">
        <v>146</v>
      </c>
      <c r="BE2007" s="143">
        <f>IF(N2007="základní",J2007,0)</f>
        <v>0</v>
      </c>
      <c r="BF2007" s="143">
        <f>IF(N2007="snížená",J2007,0)</f>
        <v>0</v>
      </c>
      <c r="BG2007" s="143">
        <f>IF(N2007="zákl. přenesená",J2007,0)</f>
        <v>0</v>
      </c>
      <c r="BH2007" s="143">
        <f>IF(N2007="sníž. přenesená",J2007,0)</f>
        <v>0</v>
      </c>
      <c r="BI2007" s="143">
        <f>IF(N2007="nulová",J2007,0)</f>
        <v>0</v>
      </c>
      <c r="BJ2007" s="18" t="s">
        <v>84</v>
      </c>
      <c r="BK2007" s="143">
        <f>ROUND(I2007*H2007,2)</f>
        <v>0</v>
      </c>
      <c r="BL2007" s="18" t="s">
        <v>256</v>
      </c>
      <c r="BM2007" s="142" t="s">
        <v>2026</v>
      </c>
    </row>
    <row r="2008" spans="2:47" s="1" customFormat="1" ht="19.2">
      <c r="B2008" s="34"/>
      <c r="D2008" s="144" t="s">
        <v>155</v>
      </c>
      <c r="F2008" s="145" t="s">
        <v>2027</v>
      </c>
      <c r="I2008" s="146"/>
      <c r="L2008" s="34"/>
      <c r="M2008" s="147"/>
      <c r="T2008" s="55"/>
      <c r="AT2008" s="18" t="s">
        <v>155</v>
      </c>
      <c r="AU2008" s="18" t="s">
        <v>86</v>
      </c>
    </row>
    <row r="2009" spans="2:47" s="1" customFormat="1" ht="12">
      <c r="B2009" s="34"/>
      <c r="D2009" s="148" t="s">
        <v>157</v>
      </c>
      <c r="F2009" s="149" t="s">
        <v>2028</v>
      </c>
      <c r="I2009" s="146"/>
      <c r="L2009" s="34"/>
      <c r="M2009" s="147"/>
      <c r="T2009" s="55"/>
      <c r="AT2009" s="18" t="s">
        <v>157</v>
      </c>
      <c r="AU2009" s="18" t="s">
        <v>86</v>
      </c>
    </row>
    <row r="2010" spans="2:51" s="13" customFormat="1" ht="12">
      <c r="B2010" s="157"/>
      <c r="D2010" s="144" t="s">
        <v>171</v>
      </c>
      <c r="E2010" s="158" t="s">
        <v>3</v>
      </c>
      <c r="F2010" s="159" t="s">
        <v>356</v>
      </c>
      <c r="H2010" s="158" t="s">
        <v>3</v>
      </c>
      <c r="I2010" s="160"/>
      <c r="L2010" s="157"/>
      <c r="M2010" s="161"/>
      <c r="T2010" s="162"/>
      <c r="AT2010" s="158" t="s">
        <v>171</v>
      </c>
      <c r="AU2010" s="158" t="s">
        <v>86</v>
      </c>
      <c r="AV2010" s="13" t="s">
        <v>84</v>
      </c>
      <c r="AW2010" s="13" t="s">
        <v>37</v>
      </c>
      <c r="AX2010" s="13" t="s">
        <v>76</v>
      </c>
      <c r="AY2010" s="158" t="s">
        <v>146</v>
      </c>
    </row>
    <row r="2011" spans="2:51" s="12" customFormat="1" ht="12">
      <c r="B2011" s="150"/>
      <c r="D2011" s="144" t="s">
        <v>171</v>
      </c>
      <c r="E2011" s="151" t="s">
        <v>3</v>
      </c>
      <c r="F2011" s="152" t="s">
        <v>439</v>
      </c>
      <c r="H2011" s="153">
        <v>3.968</v>
      </c>
      <c r="I2011" s="154"/>
      <c r="L2011" s="150"/>
      <c r="M2011" s="155"/>
      <c r="T2011" s="156"/>
      <c r="AT2011" s="151" t="s">
        <v>171</v>
      </c>
      <c r="AU2011" s="151" t="s">
        <v>86</v>
      </c>
      <c r="AV2011" s="12" t="s">
        <v>86</v>
      </c>
      <c r="AW2011" s="12" t="s">
        <v>37</v>
      </c>
      <c r="AX2011" s="12" t="s">
        <v>76</v>
      </c>
      <c r="AY2011" s="151" t="s">
        <v>146</v>
      </c>
    </row>
    <row r="2012" spans="2:51" s="12" customFormat="1" ht="12">
      <c r="B2012" s="150"/>
      <c r="D2012" s="144" t="s">
        <v>171</v>
      </c>
      <c r="E2012" s="151" t="s">
        <v>3</v>
      </c>
      <c r="F2012" s="152" t="s">
        <v>440</v>
      </c>
      <c r="H2012" s="153">
        <v>3.2</v>
      </c>
      <c r="I2012" s="154"/>
      <c r="L2012" s="150"/>
      <c r="M2012" s="155"/>
      <c r="T2012" s="156"/>
      <c r="AT2012" s="151" t="s">
        <v>171</v>
      </c>
      <c r="AU2012" s="151" t="s">
        <v>86</v>
      </c>
      <c r="AV2012" s="12" t="s">
        <v>86</v>
      </c>
      <c r="AW2012" s="12" t="s">
        <v>37</v>
      </c>
      <c r="AX2012" s="12" t="s">
        <v>76</v>
      </c>
      <c r="AY2012" s="151" t="s">
        <v>146</v>
      </c>
    </row>
    <row r="2013" spans="2:51" s="12" customFormat="1" ht="12">
      <c r="B2013" s="150"/>
      <c r="D2013" s="144" t="s">
        <v>171</v>
      </c>
      <c r="E2013" s="151" t="s">
        <v>3</v>
      </c>
      <c r="F2013" s="152" t="s">
        <v>1988</v>
      </c>
      <c r="H2013" s="153">
        <v>55.693</v>
      </c>
      <c r="I2013" s="154"/>
      <c r="L2013" s="150"/>
      <c r="M2013" s="155"/>
      <c r="T2013" s="156"/>
      <c r="AT2013" s="151" t="s">
        <v>171</v>
      </c>
      <c r="AU2013" s="151" t="s">
        <v>86</v>
      </c>
      <c r="AV2013" s="12" t="s">
        <v>86</v>
      </c>
      <c r="AW2013" s="12" t="s">
        <v>37</v>
      </c>
      <c r="AX2013" s="12" t="s">
        <v>76</v>
      </c>
      <c r="AY2013" s="151" t="s">
        <v>146</v>
      </c>
    </row>
    <row r="2014" spans="2:51" s="12" customFormat="1" ht="12">
      <c r="B2014" s="150"/>
      <c r="D2014" s="144" t="s">
        <v>171</v>
      </c>
      <c r="E2014" s="151" t="s">
        <v>3</v>
      </c>
      <c r="F2014" s="152" t="s">
        <v>1989</v>
      </c>
      <c r="H2014" s="153">
        <v>56.019</v>
      </c>
      <c r="I2014" s="154"/>
      <c r="L2014" s="150"/>
      <c r="M2014" s="155"/>
      <c r="T2014" s="156"/>
      <c r="AT2014" s="151" t="s">
        <v>171</v>
      </c>
      <c r="AU2014" s="151" t="s">
        <v>86</v>
      </c>
      <c r="AV2014" s="12" t="s">
        <v>86</v>
      </c>
      <c r="AW2014" s="12" t="s">
        <v>37</v>
      </c>
      <c r="AX2014" s="12" t="s">
        <v>76</v>
      </c>
      <c r="AY2014" s="151" t="s">
        <v>146</v>
      </c>
    </row>
    <row r="2015" spans="2:51" s="12" customFormat="1" ht="12">
      <c r="B2015" s="150"/>
      <c r="D2015" s="144" t="s">
        <v>171</v>
      </c>
      <c r="E2015" s="151" t="s">
        <v>3</v>
      </c>
      <c r="F2015" s="152" t="s">
        <v>1990</v>
      </c>
      <c r="H2015" s="153">
        <v>27.48</v>
      </c>
      <c r="I2015" s="154"/>
      <c r="L2015" s="150"/>
      <c r="M2015" s="155"/>
      <c r="T2015" s="156"/>
      <c r="AT2015" s="151" t="s">
        <v>171</v>
      </c>
      <c r="AU2015" s="151" t="s">
        <v>86</v>
      </c>
      <c r="AV2015" s="12" t="s">
        <v>86</v>
      </c>
      <c r="AW2015" s="12" t="s">
        <v>37</v>
      </c>
      <c r="AX2015" s="12" t="s">
        <v>76</v>
      </c>
      <c r="AY2015" s="151" t="s">
        <v>146</v>
      </c>
    </row>
    <row r="2016" spans="2:51" s="12" customFormat="1" ht="12">
      <c r="B2016" s="150"/>
      <c r="D2016" s="144" t="s">
        <v>171</v>
      </c>
      <c r="E2016" s="151" t="s">
        <v>3</v>
      </c>
      <c r="F2016" s="152" t="s">
        <v>1991</v>
      </c>
      <c r="H2016" s="153">
        <v>6.935</v>
      </c>
      <c r="I2016" s="154"/>
      <c r="L2016" s="150"/>
      <c r="M2016" s="155"/>
      <c r="T2016" s="156"/>
      <c r="AT2016" s="151" t="s">
        <v>171</v>
      </c>
      <c r="AU2016" s="151" t="s">
        <v>86</v>
      </c>
      <c r="AV2016" s="12" t="s">
        <v>86</v>
      </c>
      <c r="AW2016" s="12" t="s">
        <v>37</v>
      </c>
      <c r="AX2016" s="12" t="s">
        <v>76</v>
      </c>
      <c r="AY2016" s="151" t="s">
        <v>146</v>
      </c>
    </row>
    <row r="2017" spans="2:51" s="12" customFormat="1" ht="12">
      <c r="B2017" s="150"/>
      <c r="D2017" s="144" t="s">
        <v>171</v>
      </c>
      <c r="E2017" s="151" t="s">
        <v>3</v>
      </c>
      <c r="F2017" s="152" t="s">
        <v>1165</v>
      </c>
      <c r="H2017" s="153">
        <v>2.13</v>
      </c>
      <c r="I2017" s="154"/>
      <c r="L2017" s="150"/>
      <c r="M2017" s="155"/>
      <c r="T2017" s="156"/>
      <c r="AT2017" s="151" t="s">
        <v>171</v>
      </c>
      <c r="AU2017" s="151" t="s">
        <v>86</v>
      </c>
      <c r="AV2017" s="12" t="s">
        <v>86</v>
      </c>
      <c r="AW2017" s="12" t="s">
        <v>37</v>
      </c>
      <c r="AX2017" s="12" t="s">
        <v>76</v>
      </c>
      <c r="AY2017" s="151" t="s">
        <v>146</v>
      </c>
    </row>
    <row r="2018" spans="2:51" s="12" customFormat="1" ht="12">
      <c r="B2018" s="150"/>
      <c r="D2018" s="144" t="s">
        <v>171</v>
      </c>
      <c r="E2018" s="151" t="s">
        <v>3</v>
      </c>
      <c r="F2018" s="152" t="s">
        <v>1166</v>
      </c>
      <c r="H2018" s="153">
        <v>2.178</v>
      </c>
      <c r="I2018" s="154"/>
      <c r="L2018" s="150"/>
      <c r="M2018" s="155"/>
      <c r="T2018" s="156"/>
      <c r="AT2018" s="151" t="s">
        <v>171</v>
      </c>
      <c r="AU2018" s="151" t="s">
        <v>86</v>
      </c>
      <c r="AV2018" s="12" t="s">
        <v>86</v>
      </c>
      <c r="AW2018" s="12" t="s">
        <v>37</v>
      </c>
      <c r="AX2018" s="12" t="s">
        <v>76</v>
      </c>
      <c r="AY2018" s="151" t="s">
        <v>146</v>
      </c>
    </row>
    <row r="2019" spans="2:51" s="12" customFormat="1" ht="12">
      <c r="B2019" s="150"/>
      <c r="D2019" s="144" t="s">
        <v>171</v>
      </c>
      <c r="E2019" s="151" t="s">
        <v>3</v>
      </c>
      <c r="F2019" s="152" t="s">
        <v>1167</v>
      </c>
      <c r="H2019" s="153">
        <v>1.206</v>
      </c>
      <c r="I2019" s="154"/>
      <c r="L2019" s="150"/>
      <c r="M2019" s="155"/>
      <c r="T2019" s="156"/>
      <c r="AT2019" s="151" t="s">
        <v>171</v>
      </c>
      <c r="AU2019" s="151" t="s">
        <v>86</v>
      </c>
      <c r="AV2019" s="12" t="s">
        <v>86</v>
      </c>
      <c r="AW2019" s="12" t="s">
        <v>37</v>
      </c>
      <c r="AX2019" s="12" t="s">
        <v>76</v>
      </c>
      <c r="AY2019" s="151" t="s">
        <v>146</v>
      </c>
    </row>
    <row r="2020" spans="2:51" s="12" customFormat="1" ht="12">
      <c r="B2020" s="150"/>
      <c r="D2020" s="144" t="s">
        <v>171</v>
      </c>
      <c r="E2020" s="151" t="s">
        <v>3</v>
      </c>
      <c r="F2020" s="152" t="s">
        <v>1149</v>
      </c>
      <c r="H2020" s="153">
        <v>5.126</v>
      </c>
      <c r="I2020" s="154"/>
      <c r="L2020" s="150"/>
      <c r="M2020" s="155"/>
      <c r="T2020" s="156"/>
      <c r="AT2020" s="151" t="s">
        <v>171</v>
      </c>
      <c r="AU2020" s="151" t="s">
        <v>86</v>
      </c>
      <c r="AV2020" s="12" t="s">
        <v>86</v>
      </c>
      <c r="AW2020" s="12" t="s">
        <v>37</v>
      </c>
      <c r="AX2020" s="12" t="s">
        <v>76</v>
      </c>
      <c r="AY2020" s="151" t="s">
        <v>146</v>
      </c>
    </row>
    <row r="2021" spans="2:51" s="12" customFormat="1" ht="12">
      <c r="B2021" s="150"/>
      <c r="D2021" s="144" t="s">
        <v>171</v>
      </c>
      <c r="E2021" s="151" t="s">
        <v>3</v>
      </c>
      <c r="F2021" s="152" t="s">
        <v>1992</v>
      </c>
      <c r="H2021" s="153">
        <v>63.737</v>
      </c>
      <c r="I2021" s="154"/>
      <c r="L2021" s="150"/>
      <c r="M2021" s="155"/>
      <c r="T2021" s="156"/>
      <c r="AT2021" s="151" t="s">
        <v>171</v>
      </c>
      <c r="AU2021" s="151" t="s">
        <v>86</v>
      </c>
      <c r="AV2021" s="12" t="s">
        <v>86</v>
      </c>
      <c r="AW2021" s="12" t="s">
        <v>37</v>
      </c>
      <c r="AX2021" s="12" t="s">
        <v>76</v>
      </c>
      <c r="AY2021" s="151" t="s">
        <v>146</v>
      </c>
    </row>
    <row r="2022" spans="2:51" s="12" customFormat="1" ht="12">
      <c r="B2022" s="150"/>
      <c r="D2022" s="144" t="s">
        <v>171</v>
      </c>
      <c r="E2022" s="151" t="s">
        <v>3</v>
      </c>
      <c r="F2022" s="152" t="s">
        <v>459</v>
      </c>
      <c r="H2022" s="153">
        <v>1.275</v>
      </c>
      <c r="I2022" s="154"/>
      <c r="L2022" s="150"/>
      <c r="M2022" s="155"/>
      <c r="T2022" s="156"/>
      <c r="AT2022" s="151" t="s">
        <v>171</v>
      </c>
      <c r="AU2022" s="151" t="s">
        <v>86</v>
      </c>
      <c r="AV2022" s="12" t="s">
        <v>86</v>
      </c>
      <c r="AW2022" s="12" t="s">
        <v>37</v>
      </c>
      <c r="AX2022" s="12" t="s">
        <v>76</v>
      </c>
      <c r="AY2022" s="151" t="s">
        <v>146</v>
      </c>
    </row>
    <row r="2023" spans="2:51" s="12" customFormat="1" ht="12">
      <c r="B2023" s="150"/>
      <c r="D2023" s="144" t="s">
        <v>171</v>
      </c>
      <c r="E2023" s="151" t="s">
        <v>3</v>
      </c>
      <c r="F2023" s="152" t="s">
        <v>460</v>
      </c>
      <c r="H2023" s="153">
        <v>4.63</v>
      </c>
      <c r="I2023" s="154"/>
      <c r="L2023" s="150"/>
      <c r="M2023" s="155"/>
      <c r="T2023" s="156"/>
      <c r="AT2023" s="151" t="s">
        <v>171</v>
      </c>
      <c r="AU2023" s="151" t="s">
        <v>86</v>
      </c>
      <c r="AV2023" s="12" t="s">
        <v>86</v>
      </c>
      <c r="AW2023" s="12" t="s">
        <v>37</v>
      </c>
      <c r="AX2023" s="12" t="s">
        <v>76</v>
      </c>
      <c r="AY2023" s="151" t="s">
        <v>146</v>
      </c>
    </row>
    <row r="2024" spans="2:51" s="12" customFormat="1" ht="12">
      <c r="B2024" s="150"/>
      <c r="D2024" s="144" t="s">
        <v>171</v>
      </c>
      <c r="E2024" s="151" t="s">
        <v>3</v>
      </c>
      <c r="F2024" s="152" t="s">
        <v>461</v>
      </c>
      <c r="H2024" s="153">
        <v>15.184</v>
      </c>
      <c r="I2024" s="154"/>
      <c r="L2024" s="150"/>
      <c r="M2024" s="155"/>
      <c r="T2024" s="156"/>
      <c r="AT2024" s="151" t="s">
        <v>171</v>
      </c>
      <c r="AU2024" s="151" t="s">
        <v>86</v>
      </c>
      <c r="AV2024" s="12" t="s">
        <v>86</v>
      </c>
      <c r="AW2024" s="12" t="s">
        <v>37</v>
      </c>
      <c r="AX2024" s="12" t="s">
        <v>76</v>
      </c>
      <c r="AY2024" s="151" t="s">
        <v>146</v>
      </c>
    </row>
    <row r="2025" spans="2:51" s="12" customFormat="1" ht="20.4">
      <c r="B2025" s="150"/>
      <c r="D2025" s="144" t="s">
        <v>171</v>
      </c>
      <c r="E2025" s="151" t="s">
        <v>3</v>
      </c>
      <c r="F2025" s="152" t="s">
        <v>463</v>
      </c>
      <c r="H2025" s="153">
        <v>274.154</v>
      </c>
      <c r="I2025" s="154"/>
      <c r="L2025" s="150"/>
      <c r="M2025" s="155"/>
      <c r="T2025" s="156"/>
      <c r="AT2025" s="151" t="s">
        <v>171</v>
      </c>
      <c r="AU2025" s="151" t="s">
        <v>86</v>
      </c>
      <c r="AV2025" s="12" t="s">
        <v>86</v>
      </c>
      <c r="AW2025" s="12" t="s">
        <v>37</v>
      </c>
      <c r="AX2025" s="12" t="s">
        <v>76</v>
      </c>
      <c r="AY2025" s="151" t="s">
        <v>146</v>
      </c>
    </row>
    <row r="2026" spans="2:51" s="12" customFormat="1" ht="12">
      <c r="B2026" s="150"/>
      <c r="D2026" s="144" t="s">
        <v>171</v>
      </c>
      <c r="E2026" s="151" t="s">
        <v>3</v>
      </c>
      <c r="F2026" s="152" t="s">
        <v>1993</v>
      </c>
      <c r="H2026" s="153">
        <v>-4.055</v>
      </c>
      <c r="I2026" s="154"/>
      <c r="L2026" s="150"/>
      <c r="M2026" s="155"/>
      <c r="T2026" s="156"/>
      <c r="AT2026" s="151" t="s">
        <v>171</v>
      </c>
      <c r="AU2026" s="151" t="s">
        <v>86</v>
      </c>
      <c r="AV2026" s="12" t="s">
        <v>86</v>
      </c>
      <c r="AW2026" s="12" t="s">
        <v>37</v>
      </c>
      <c r="AX2026" s="12" t="s">
        <v>76</v>
      </c>
      <c r="AY2026" s="151" t="s">
        <v>146</v>
      </c>
    </row>
    <row r="2027" spans="2:51" s="12" customFormat="1" ht="12">
      <c r="B2027" s="150"/>
      <c r="D2027" s="144" t="s">
        <v>171</v>
      </c>
      <c r="E2027" s="151" t="s">
        <v>3</v>
      </c>
      <c r="F2027" s="152" t="s">
        <v>465</v>
      </c>
      <c r="H2027" s="153">
        <v>10.362</v>
      </c>
      <c r="I2027" s="154"/>
      <c r="L2027" s="150"/>
      <c r="M2027" s="155"/>
      <c r="T2027" s="156"/>
      <c r="AT2027" s="151" t="s">
        <v>171</v>
      </c>
      <c r="AU2027" s="151" t="s">
        <v>86</v>
      </c>
      <c r="AV2027" s="12" t="s">
        <v>86</v>
      </c>
      <c r="AW2027" s="12" t="s">
        <v>37</v>
      </c>
      <c r="AX2027" s="12" t="s">
        <v>76</v>
      </c>
      <c r="AY2027" s="151" t="s">
        <v>146</v>
      </c>
    </row>
    <row r="2028" spans="2:51" s="12" customFormat="1" ht="12">
      <c r="B2028" s="150"/>
      <c r="D2028" s="144" t="s">
        <v>171</v>
      </c>
      <c r="E2028" s="151" t="s">
        <v>3</v>
      </c>
      <c r="F2028" s="152" t="s">
        <v>466</v>
      </c>
      <c r="H2028" s="153">
        <v>1.86</v>
      </c>
      <c r="I2028" s="154"/>
      <c r="L2028" s="150"/>
      <c r="M2028" s="155"/>
      <c r="T2028" s="156"/>
      <c r="AT2028" s="151" t="s">
        <v>171</v>
      </c>
      <c r="AU2028" s="151" t="s">
        <v>86</v>
      </c>
      <c r="AV2028" s="12" t="s">
        <v>86</v>
      </c>
      <c r="AW2028" s="12" t="s">
        <v>37</v>
      </c>
      <c r="AX2028" s="12" t="s">
        <v>76</v>
      </c>
      <c r="AY2028" s="151" t="s">
        <v>146</v>
      </c>
    </row>
    <row r="2029" spans="2:51" s="12" customFormat="1" ht="12">
      <c r="B2029" s="150"/>
      <c r="D2029" s="144" t="s">
        <v>171</v>
      </c>
      <c r="E2029" s="151" t="s">
        <v>3</v>
      </c>
      <c r="F2029" s="152" t="s">
        <v>526</v>
      </c>
      <c r="H2029" s="153">
        <v>2.479</v>
      </c>
      <c r="I2029" s="154"/>
      <c r="L2029" s="150"/>
      <c r="M2029" s="155"/>
      <c r="T2029" s="156"/>
      <c r="AT2029" s="151" t="s">
        <v>171</v>
      </c>
      <c r="AU2029" s="151" t="s">
        <v>86</v>
      </c>
      <c r="AV2029" s="12" t="s">
        <v>86</v>
      </c>
      <c r="AW2029" s="12" t="s">
        <v>37</v>
      </c>
      <c r="AX2029" s="12" t="s">
        <v>76</v>
      </c>
      <c r="AY2029" s="151" t="s">
        <v>146</v>
      </c>
    </row>
    <row r="2030" spans="2:51" s="12" customFormat="1" ht="12">
      <c r="B2030" s="150"/>
      <c r="D2030" s="144" t="s">
        <v>171</v>
      </c>
      <c r="E2030" s="151" t="s">
        <v>3</v>
      </c>
      <c r="F2030" s="152" t="s">
        <v>1994</v>
      </c>
      <c r="H2030" s="153">
        <v>0.761</v>
      </c>
      <c r="I2030" s="154"/>
      <c r="L2030" s="150"/>
      <c r="M2030" s="155"/>
      <c r="T2030" s="156"/>
      <c r="AT2030" s="151" t="s">
        <v>171</v>
      </c>
      <c r="AU2030" s="151" t="s">
        <v>86</v>
      </c>
      <c r="AV2030" s="12" t="s">
        <v>86</v>
      </c>
      <c r="AW2030" s="12" t="s">
        <v>37</v>
      </c>
      <c r="AX2030" s="12" t="s">
        <v>76</v>
      </c>
      <c r="AY2030" s="151" t="s">
        <v>146</v>
      </c>
    </row>
    <row r="2031" spans="2:51" s="12" customFormat="1" ht="12">
      <c r="B2031" s="150"/>
      <c r="D2031" s="144" t="s">
        <v>171</v>
      </c>
      <c r="E2031" s="151" t="s">
        <v>3</v>
      </c>
      <c r="F2031" s="152" t="s">
        <v>1995</v>
      </c>
      <c r="H2031" s="153">
        <v>122.108</v>
      </c>
      <c r="I2031" s="154"/>
      <c r="L2031" s="150"/>
      <c r="M2031" s="155"/>
      <c r="T2031" s="156"/>
      <c r="AT2031" s="151" t="s">
        <v>171</v>
      </c>
      <c r="AU2031" s="151" t="s">
        <v>86</v>
      </c>
      <c r="AV2031" s="12" t="s">
        <v>86</v>
      </c>
      <c r="AW2031" s="12" t="s">
        <v>37</v>
      </c>
      <c r="AX2031" s="12" t="s">
        <v>76</v>
      </c>
      <c r="AY2031" s="151" t="s">
        <v>146</v>
      </c>
    </row>
    <row r="2032" spans="2:51" s="12" customFormat="1" ht="12">
      <c r="B2032" s="150"/>
      <c r="D2032" s="144" t="s">
        <v>171</v>
      </c>
      <c r="E2032" s="151" t="s">
        <v>3</v>
      </c>
      <c r="F2032" s="152" t="s">
        <v>1996</v>
      </c>
      <c r="H2032" s="153">
        <v>13.718</v>
      </c>
      <c r="I2032" s="154"/>
      <c r="L2032" s="150"/>
      <c r="M2032" s="155"/>
      <c r="T2032" s="156"/>
      <c r="AT2032" s="151" t="s">
        <v>171</v>
      </c>
      <c r="AU2032" s="151" t="s">
        <v>86</v>
      </c>
      <c r="AV2032" s="12" t="s">
        <v>86</v>
      </c>
      <c r="AW2032" s="12" t="s">
        <v>37</v>
      </c>
      <c r="AX2032" s="12" t="s">
        <v>76</v>
      </c>
      <c r="AY2032" s="151" t="s">
        <v>146</v>
      </c>
    </row>
    <row r="2033" spans="2:51" s="12" customFormat="1" ht="12">
      <c r="B2033" s="150"/>
      <c r="D2033" s="144" t="s">
        <v>171</v>
      </c>
      <c r="E2033" s="151" t="s">
        <v>3</v>
      </c>
      <c r="F2033" s="152" t="s">
        <v>1997</v>
      </c>
      <c r="H2033" s="153">
        <v>76.129</v>
      </c>
      <c r="I2033" s="154"/>
      <c r="L2033" s="150"/>
      <c r="M2033" s="155"/>
      <c r="T2033" s="156"/>
      <c r="AT2033" s="151" t="s">
        <v>171</v>
      </c>
      <c r="AU2033" s="151" t="s">
        <v>86</v>
      </c>
      <c r="AV2033" s="12" t="s">
        <v>86</v>
      </c>
      <c r="AW2033" s="12" t="s">
        <v>37</v>
      </c>
      <c r="AX2033" s="12" t="s">
        <v>76</v>
      </c>
      <c r="AY2033" s="151" t="s">
        <v>146</v>
      </c>
    </row>
    <row r="2034" spans="2:51" s="12" customFormat="1" ht="12">
      <c r="B2034" s="150"/>
      <c r="D2034" s="144" t="s">
        <v>171</v>
      </c>
      <c r="E2034" s="151" t="s">
        <v>3</v>
      </c>
      <c r="F2034" s="152" t="s">
        <v>1998</v>
      </c>
      <c r="H2034" s="153">
        <v>36.15</v>
      </c>
      <c r="I2034" s="154"/>
      <c r="L2034" s="150"/>
      <c r="M2034" s="155"/>
      <c r="T2034" s="156"/>
      <c r="AT2034" s="151" t="s">
        <v>171</v>
      </c>
      <c r="AU2034" s="151" t="s">
        <v>86</v>
      </c>
      <c r="AV2034" s="12" t="s">
        <v>86</v>
      </c>
      <c r="AW2034" s="12" t="s">
        <v>37</v>
      </c>
      <c r="AX2034" s="12" t="s">
        <v>76</v>
      </c>
      <c r="AY2034" s="151" t="s">
        <v>146</v>
      </c>
    </row>
    <row r="2035" spans="2:51" s="12" customFormat="1" ht="12">
      <c r="B2035" s="150"/>
      <c r="D2035" s="144" t="s">
        <v>171</v>
      </c>
      <c r="E2035" s="151" t="s">
        <v>3</v>
      </c>
      <c r="F2035" s="152" t="s">
        <v>1999</v>
      </c>
      <c r="H2035" s="153">
        <v>18.814</v>
      </c>
      <c r="I2035" s="154"/>
      <c r="L2035" s="150"/>
      <c r="M2035" s="155"/>
      <c r="T2035" s="156"/>
      <c r="AT2035" s="151" t="s">
        <v>171</v>
      </c>
      <c r="AU2035" s="151" t="s">
        <v>86</v>
      </c>
      <c r="AV2035" s="12" t="s">
        <v>86</v>
      </c>
      <c r="AW2035" s="12" t="s">
        <v>37</v>
      </c>
      <c r="AX2035" s="12" t="s">
        <v>76</v>
      </c>
      <c r="AY2035" s="151" t="s">
        <v>146</v>
      </c>
    </row>
    <row r="2036" spans="2:51" s="15" customFormat="1" ht="12">
      <c r="B2036" s="181"/>
      <c r="D2036" s="144" t="s">
        <v>171</v>
      </c>
      <c r="E2036" s="182" t="s">
        <v>3</v>
      </c>
      <c r="F2036" s="183" t="s">
        <v>271</v>
      </c>
      <c r="H2036" s="184">
        <v>801.241</v>
      </c>
      <c r="I2036" s="185"/>
      <c r="L2036" s="181"/>
      <c r="M2036" s="186"/>
      <c r="T2036" s="187"/>
      <c r="AT2036" s="182" t="s">
        <v>171</v>
      </c>
      <c r="AU2036" s="182" t="s">
        <v>86</v>
      </c>
      <c r="AV2036" s="15" t="s">
        <v>164</v>
      </c>
      <c r="AW2036" s="15" t="s">
        <v>37</v>
      </c>
      <c r="AX2036" s="15" t="s">
        <v>76</v>
      </c>
      <c r="AY2036" s="182" t="s">
        <v>146</v>
      </c>
    </row>
    <row r="2037" spans="2:51" s="13" customFormat="1" ht="12">
      <c r="B2037" s="157"/>
      <c r="D2037" s="144" t="s">
        <v>171</v>
      </c>
      <c r="E2037" s="158" t="s">
        <v>3</v>
      </c>
      <c r="F2037" s="159" t="s">
        <v>358</v>
      </c>
      <c r="H2037" s="158" t="s">
        <v>3</v>
      </c>
      <c r="I2037" s="160"/>
      <c r="L2037" s="157"/>
      <c r="M2037" s="161"/>
      <c r="T2037" s="162"/>
      <c r="AT2037" s="158" t="s">
        <v>171</v>
      </c>
      <c r="AU2037" s="158" t="s">
        <v>86</v>
      </c>
      <c r="AV2037" s="13" t="s">
        <v>84</v>
      </c>
      <c r="AW2037" s="13" t="s">
        <v>37</v>
      </c>
      <c r="AX2037" s="13" t="s">
        <v>76</v>
      </c>
      <c r="AY2037" s="158" t="s">
        <v>146</v>
      </c>
    </row>
    <row r="2038" spans="2:51" s="12" customFormat="1" ht="12">
      <c r="B2038" s="150"/>
      <c r="D2038" s="144" t="s">
        <v>171</v>
      </c>
      <c r="E2038" s="151" t="s">
        <v>3</v>
      </c>
      <c r="F2038" s="152" t="s">
        <v>2000</v>
      </c>
      <c r="H2038" s="153">
        <v>62.97</v>
      </c>
      <c r="I2038" s="154"/>
      <c r="L2038" s="150"/>
      <c r="M2038" s="155"/>
      <c r="T2038" s="156"/>
      <c r="AT2038" s="151" t="s">
        <v>171</v>
      </c>
      <c r="AU2038" s="151" t="s">
        <v>86</v>
      </c>
      <c r="AV2038" s="12" t="s">
        <v>86</v>
      </c>
      <c r="AW2038" s="12" t="s">
        <v>37</v>
      </c>
      <c r="AX2038" s="12" t="s">
        <v>76</v>
      </c>
      <c r="AY2038" s="151" t="s">
        <v>146</v>
      </c>
    </row>
    <row r="2039" spans="2:51" s="12" customFormat="1" ht="12">
      <c r="B2039" s="150"/>
      <c r="D2039" s="144" t="s">
        <v>171</v>
      </c>
      <c r="E2039" s="151" t="s">
        <v>3</v>
      </c>
      <c r="F2039" s="152" t="s">
        <v>2001</v>
      </c>
      <c r="H2039" s="153">
        <v>72.877</v>
      </c>
      <c r="I2039" s="154"/>
      <c r="L2039" s="150"/>
      <c r="M2039" s="155"/>
      <c r="T2039" s="156"/>
      <c r="AT2039" s="151" t="s">
        <v>171</v>
      </c>
      <c r="AU2039" s="151" t="s">
        <v>86</v>
      </c>
      <c r="AV2039" s="12" t="s">
        <v>86</v>
      </c>
      <c r="AW2039" s="12" t="s">
        <v>37</v>
      </c>
      <c r="AX2039" s="12" t="s">
        <v>76</v>
      </c>
      <c r="AY2039" s="151" t="s">
        <v>146</v>
      </c>
    </row>
    <row r="2040" spans="2:51" s="12" customFormat="1" ht="12">
      <c r="B2040" s="150"/>
      <c r="D2040" s="144" t="s">
        <v>171</v>
      </c>
      <c r="E2040" s="151" t="s">
        <v>3</v>
      </c>
      <c r="F2040" s="152" t="s">
        <v>470</v>
      </c>
      <c r="H2040" s="153">
        <v>1.275</v>
      </c>
      <c r="I2040" s="154"/>
      <c r="L2040" s="150"/>
      <c r="M2040" s="155"/>
      <c r="T2040" s="156"/>
      <c r="AT2040" s="151" t="s">
        <v>171</v>
      </c>
      <c r="AU2040" s="151" t="s">
        <v>86</v>
      </c>
      <c r="AV2040" s="12" t="s">
        <v>86</v>
      </c>
      <c r="AW2040" s="12" t="s">
        <v>37</v>
      </c>
      <c r="AX2040" s="12" t="s">
        <v>76</v>
      </c>
      <c r="AY2040" s="151" t="s">
        <v>146</v>
      </c>
    </row>
    <row r="2041" spans="2:51" s="12" customFormat="1" ht="12">
      <c r="B2041" s="150"/>
      <c r="D2041" s="144" t="s">
        <v>171</v>
      </c>
      <c r="E2041" s="151" t="s">
        <v>3</v>
      </c>
      <c r="F2041" s="152" t="s">
        <v>471</v>
      </c>
      <c r="H2041" s="153">
        <v>9.45</v>
      </c>
      <c r="I2041" s="154"/>
      <c r="L2041" s="150"/>
      <c r="M2041" s="155"/>
      <c r="T2041" s="156"/>
      <c r="AT2041" s="151" t="s">
        <v>171</v>
      </c>
      <c r="AU2041" s="151" t="s">
        <v>86</v>
      </c>
      <c r="AV2041" s="12" t="s">
        <v>86</v>
      </c>
      <c r="AW2041" s="12" t="s">
        <v>37</v>
      </c>
      <c r="AX2041" s="12" t="s">
        <v>76</v>
      </c>
      <c r="AY2041" s="151" t="s">
        <v>146</v>
      </c>
    </row>
    <row r="2042" spans="2:51" s="12" customFormat="1" ht="12">
      <c r="B2042" s="150"/>
      <c r="D2042" s="144" t="s">
        <v>171</v>
      </c>
      <c r="E2042" s="151" t="s">
        <v>3</v>
      </c>
      <c r="F2042" s="152" t="s">
        <v>2002</v>
      </c>
      <c r="H2042" s="153">
        <v>21.384</v>
      </c>
      <c r="I2042" s="154"/>
      <c r="L2042" s="150"/>
      <c r="M2042" s="155"/>
      <c r="T2042" s="156"/>
      <c r="AT2042" s="151" t="s">
        <v>171</v>
      </c>
      <c r="AU2042" s="151" t="s">
        <v>86</v>
      </c>
      <c r="AV2042" s="12" t="s">
        <v>86</v>
      </c>
      <c r="AW2042" s="12" t="s">
        <v>37</v>
      </c>
      <c r="AX2042" s="12" t="s">
        <v>76</v>
      </c>
      <c r="AY2042" s="151" t="s">
        <v>146</v>
      </c>
    </row>
    <row r="2043" spans="2:51" s="12" customFormat="1" ht="20.4">
      <c r="B2043" s="150"/>
      <c r="D2043" s="144" t="s">
        <v>171</v>
      </c>
      <c r="E2043" s="151" t="s">
        <v>3</v>
      </c>
      <c r="F2043" s="152" t="s">
        <v>2003</v>
      </c>
      <c r="H2043" s="153">
        <v>33.261</v>
      </c>
      <c r="I2043" s="154"/>
      <c r="L2043" s="150"/>
      <c r="M2043" s="155"/>
      <c r="T2043" s="156"/>
      <c r="AT2043" s="151" t="s">
        <v>171</v>
      </c>
      <c r="AU2043" s="151" t="s">
        <v>86</v>
      </c>
      <c r="AV2043" s="12" t="s">
        <v>86</v>
      </c>
      <c r="AW2043" s="12" t="s">
        <v>37</v>
      </c>
      <c r="AX2043" s="12" t="s">
        <v>76</v>
      </c>
      <c r="AY2043" s="151" t="s">
        <v>146</v>
      </c>
    </row>
    <row r="2044" spans="2:51" s="12" customFormat="1" ht="12">
      <c r="B2044" s="150"/>
      <c r="D2044" s="144" t="s">
        <v>171</v>
      </c>
      <c r="E2044" s="151" t="s">
        <v>3</v>
      </c>
      <c r="F2044" s="152" t="s">
        <v>2004</v>
      </c>
      <c r="H2044" s="153">
        <v>28.074</v>
      </c>
      <c r="I2044" s="154"/>
      <c r="L2044" s="150"/>
      <c r="M2044" s="155"/>
      <c r="T2044" s="156"/>
      <c r="AT2044" s="151" t="s">
        <v>171</v>
      </c>
      <c r="AU2044" s="151" t="s">
        <v>86</v>
      </c>
      <c r="AV2044" s="12" t="s">
        <v>86</v>
      </c>
      <c r="AW2044" s="12" t="s">
        <v>37</v>
      </c>
      <c r="AX2044" s="12" t="s">
        <v>76</v>
      </c>
      <c r="AY2044" s="151" t="s">
        <v>146</v>
      </c>
    </row>
    <row r="2045" spans="2:51" s="12" customFormat="1" ht="12">
      <c r="B2045" s="150"/>
      <c r="D2045" s="144" t="s">
        <v>171</v>
      </c>
      <c r="E2045" s="151" t="s">
        <v>3</v>
      </c>
      <c r="F2045" s="152" t="s">
        <v>475</v>
      </c>
      <c r="H2045" s="153">
        <v>5.382</v>
      </c>
      <c r="I2045" s="154"/>
      <c r="L2045" s="150"/>
      <c r="M2045" s="155"/>
      <c r="T2045" s="156"/>
      <c r="AT2045" s="151" t="s">
        <v>171</v>
      </c>
      <c r="AU2045" s="151" t="s">
        <v>86</v>
      </c>
      <c r="AV2045" s="12" t="s">
        <v>86</v>
      </c>
      <c r="AW2045" s="12" t="s">
        <v>37</v>
      </c>
      <c r="AX2045" s="12" t="s">
        <v>76</v>
      </c>
      <c r="AY2045" s="151" t="s">
        <v>146</v>
      </c>
    </row>
    <row r="2046" spans="2:51" s="12" customFormat="1" ht="12">
      <c r="B2046" s="150"/>
      <c r="D2046" s="144" t="s">
        <v>171</v>
      </c>
      <c r="E2046" s="151" t="s">
        <v>3</v>
      </c>
      <c r="F2046" s="152" t="s">
        <v>2005</v>
      </c>
      <c r="H2046" s="153">
        <v>9.763</v>
      </c>
      <c r="I2046" s="154"/>
      <c r="L2046" s="150"/>
      <c r="M2046" s="155"/>
      <c r="T2046" s="156"/>
      <c r="AT2046" s="151" t="s">
        <v>171</v>
      </c>
      <c r="AU2046" s="151" t="s">
        <v>86</v>
      </c>
      <c r="AV2046" s="12" t="s">
        <v>86</v>
      </c>
      <c r="AW2046" s="12" t="s">
        <v>37</v>
      </c>
      <c r="AX2046" s="12" t="s">
        <v>76</v>
      </c>
      <c r="AY2046" s="151" t="s">
        <v>146</v>
      </c>
    </row>
    <row r="2047" spans="2:51" s="12" customFormat="1" ht="20.4">
      <c r="B2047" s="150"/>
      <c r="D2047" s="144" t="s">
        <v>171</v>
      </c>
      <c r="E2047" s="151" t="s">
        <v>3</v>
      </c>
      <c r="F2047" s="152" t="s">
        <v>477</v>
      </c>
      <c r="H2047" s="153">
        <v>20.881</v>
      </c>
      <c r="I2047" s="154"/>
      <c r="L2047" s="150"/>
      <c r="M2047" s="155"/>
      <c r="T2047" s="156"/>
      <c r="AT2047" s="151" t="s">
        <v>171</v>
      </c>
      <c r="AU2047" s="151" t="s">
        <v>86</v>
      </c>
      <c r="AV2047" s="12" t="s">
        <v>86</v>
      </c>
      <c r="AW2047" s="12" t="s">
        <v>37</v>
      </c>
      <c r="AX2047" s="12" t="s">
        <v>76</v>
      </c>
      <c r="AY2047" s="151" t="s">
        <v>146</v>
      </c>
    </row>
    <row r="2048" spans="2:51" s="12" customFormat="1" ht="20.4">
      <c r="B2048" s="150"/>
      <c r="D2048" s="144" t="s">
        <v>171</v>
      </c>
      <c r="E2048" s="151" t="s">
        <v>3</v>
      </c>
      <c r="F2048" s="152" t="s">
        <v>478</v>
      </c>
      <c r="H2048" s="153">
        <v>34.328</v>
      </c>
      <c r="I2048" s="154"/>
      <c r="L2048" s="150"/>
      <c r="M2048" s="155"/>
      <c r="T2048" s="156"/>
      <c r="AT2048" s="151" t="s">
        <v>171</v>
      </c>
      <c r="AU2048" s="151" t="s">
        <v>86</v>
      </c>
      <c r="AV2048" s="12" t="s">
        <v>86</v>
      </c>
      <c r="AW2048" s="12" t="s">
        <v>37</v>
      </c>
      <c r="AX2048" s="12" t="s">
        <v>76</v>
      </c>
      <c r="AY2048" s="151" t="s">
        <v>146</v>
      </c>
    </row>
    <row r="2049" spans="2:51" s="12" customFormat="1" ht="20.4">
      <c r="B2049" s="150"/>
      <c r="D2049" s="144" t="s">
        <v>171</v>
      </c>
      <c r="E2049" s="151" t="s">
        <v>3</v>
      </c>
      <c r="F2049" s="152" t="s">
        <v>2006</v>
      </c>
      <c r="H2049" s="153">
        <v>56.325</v>
      </c>
      <c r="I2049" s="154"/>
      <c r="L2049" s="150"/>
      <c r="M2049" s="155"/>
      <c r="T2049" s="156"/>
      <c r="AT2049" s="151" t="s">
        <v>171</v>
      </c>
      <c r="AU2049" s="151" t="s">
        <v>86</v>
      </c>
      <c r="AV2049" s="12" t="s">
        <v>86</v>
      </c>
      <c r="AW2049" s="12" t="s">
        <v>37</v>
      </c>
      <c r="AX2049" s="12" t="s">
        <v>76</v>
      </c>
      <c r="AY2049" s="151" t="s">
        <v>146</v>
      </c>
    </row>
    <row r="2050" spans="2:51" s="12" customFormat="1" ht="12">
      <c r="B2050" s="150"/>
      <c r="D2050" s="144" t="s">
        <v>171</v>
      </c>
      <c r="E2050" s="151" t="s">
        <v>3</v>
      </c>
      <c r="F2050" s="152" t="s">
        <v>480</v>
      </c>
      <c r="H2050" s="153">
        <v>25.164</v>
      </c>
      <c r="I2050" s="154"/>
      <c r="L2050" s="150"/>
      <c r="M2050" s="155"/>
      <c r="T2050" s="156"/>
      <c r="AT2050" s="151" t="s">
        <v>171</v>
      </c>
      <c r="AU2050" s="151" t="s">
        <v>86</v>
      </c>
      <c r="AV2050" s="12" t="s">
        <v>86</v>
      </c>
      <c r="AW2050" s="12" t="s">
        <v>37</v>
      </c>
      <c r="AX2050" s="12" t="s">
        <v>76</v>
      </c>
      <c r="AY2050" s="151" t="s">
        <v>146</v>
      </c>
    </row>
    <row r="2051" spans="2:51" s="12" customFormat="1" ht="20.4">
      <c r="B2051" s="150"/>
      <c r="D2051" s="144" t="s">
        <v>171</v>
      </c>
      <c r="E2051" s="151" t="s">
        <v>3</v>
      </c>
      <c r="F2051" s="152" t="s">
        <v>481</v>
      </c>
      <c r="H2051" s="153">
        <v>104.61</v>
      </c>
      <c r="I2051" s="154"/>
      <c r="L2051" s="150"/>
      <c r="M2051" s="155"/>
      <c r="T2051" s="156"/>
      <c r="AT2051" s="151" t="s">
        <v>171</v>
      </c>
      <c r="AU2051" s="151" t="s">
        <v>86</v>
      </c>
      <c r="AV2051" s="12" t="s">
        <v>86</v>
      </c>
      <c r="AW2051" s="12" t="s">
        <v>37</v>
      </c>
      <c r="AX2051" s="12" t="s">
        <v>76</v>
      </c>
      <c r="AY2051" s="151" t="s">
        <v>146</v>
      </c>
    </row>
    <row r="2052" spans="2:51" s="12" customFormat="1" ht="12">
      <c r="B2052" s="150"/>
      <c r="D2052" s="144" t="s">
        <v>171</v>
      </c>
      <c r="E2052" s="151" t="s">
        <v>3</v>
      </c>
      <c r="F2052" s="152" t="s">
        <v>483</v>
      </c>
      <c r="H2052" s="153">
        <v>0.606</v>
      </c>
      <c r="I2052" s="154"/>
      <c r="L2052" s="150"/>
      <c r="M2052" s="155"/>
      <c r="T2052" s="156"/>
      <c r="AT2052" s="151" t="s">
        <v>171</v>
      </c>
      <c r="AU2052" s="151" t="s">
        <v>86</v>
      </c>
      <c r="AV2052" s="12" t="s">
        <v>86</v>
      </c>
      <c r="AW2052" s="12" t="s">
        <v>37</v>
      </c>
      <c r="AX2052" s="12" t="s">
        <v>76</v>
      </c>
      <c r="AY2052" s="151" t="s">
        <v>146</v>
      </c>
    </row>
    <row r="2053" spans="2:51" s="12" customFormat="1" ht="12">
      <c r="B2053" s="150"/>
      <c r="D2053" s="144" t="s">
        <v>171</v>
      </c>
      <c r="E2053" s="151" t="s">
        <v>3</v>
      </c>
      <c r="F2053" s="152" t="s">
        <v>484</v>
      </c>
      <c r="H2053" s="153">
        <v>5.702</v>
      </c>
      <c r="I2053" s="154"/>
      <c r="L2053" s="150"/>
      <c r="M2053" s="155"/>
      <c r="T2053" s="156"/>
      <c r="AT2053" s="151" t="s">
        <v>171</v>
      </c>
      <c r="AU2053" s="151" t="s">
        <v>86</v>
      </c>
      <c r="AV2053" s="12" t="s">
        <v>86</v>
      </c>
      <c r="AW2053" s="12" t="s">
        <v>37</v>
      </c>
      <c r="AX2053" s="12" t="s">
        <v>76</v>
      </c>
      <c r="AY2053" s="151" t="s">
        <v>146</v>
      </c>
    </row>
    <row r="2054" spans="2:51" s="12" customFormat="1" ht="12">
      <c r="B2054" s="150"/>
      <c r="D2054" s="144" t="s">
        <v>171</v>
      </c>
      <c r="E2054" s="151" t="s">
        <v>3</v>
      </c>
      <c r="F2054" s="152" t="s">
        <v>1168</v>
      </c>
      <c r="H2054" s="153">
        <v>2.239</v>
      </c>
      <c r="I2054" s="154"/>
      <c r="L2054" s="150"/>
      <c r="M2054" s="155"/>
      <c r="T2054" s="156"/>
      <c r="AT2054" s="151" t="s">
        <v>171</v>
      </c>
      <c r="AU2054" s="151" t="s">
        <v>86</v>
      </c>
      <c r="AV2054" s="12" t="s">
        <v>86</v>
      </c>
      <c r="AW2054" s="12" t="s">
        <v>37</v>
      </c>
      <c r="AX2054" s="12" t="s">
        <v>76</v>
      </c>
      <c r="AY2054" s="151" t="s">
        <v>146</v>
      </c>
    </row>
    <row r="2055" spans="2:51" s="12" customFormat="1" ht="12">
      <c r="B2055" s="150"/>
      <c r="D2055" s="144" t="s">
        <v>171</v>
      </c>
      <c r="E2055" s="151" t="s">
        <v>3</v>
      </c>
      <c r="F2055" s="152" t="s">
        <v>1169</v>
      </c>
      <c r="H2055" s="153">
        <v>1.246</v>
      </c>
      <c r="I2055" s="154"/>
      <c r="L2055" s="150"/>
      <c r="M2055" s="155"/>
      <c r="T2055" s="156"/>
      <c r="AT2055" s="151" t="s">
        <v>171</v>
      </c>
      <c r="AU2055" s="151" t="s">
        <v>86</v>
      </c>
      <c r="AV2055" s="12" t="s">
        <v>86</v>
      </c>
      <c r="AW2055" s="12" t="s">
        <v>37</v>
      </c>
      <c r="AX2055" s="12" t="s">
        <v>76</v>
      </c>
      <c r="AY2055" s="151" t="s">
        <v>146</v>
      </c>
    </row>
    <row r="2056" spans="2:51" s="12" customFormat="1" ht="12">
      <c r="B2056" s="150"/>
      <c r="D2056" s="144" t="s">
        <v>171</v>
      </c>
      <c r="E2056" s="151" t="s">
        <v>3</v>
      </c>
      <c r="F2056" s="152" t="s">
        <v>1150</v>
      </c>
      <c r="H2056" s="153">
        <v>1.2</v>
      </c>
      <c r="I2056" s="154"/>
      <c r="L2056" s="150"/>
      <c r="M2056" s="155"/>
      <c r="T2056" s="156"/>
      <c r="AT2056" s="151" t="s">
        <v>171</v>
      </c>
      <c r="AU2056" s="151" t="s">
        <v>86</v>
      </c>
      <c r="AV2056" s="12" t="s">
        <v>86</v>
      </c>
      <c r="AW2056" s="12" t="s">
        <v>37</v>
      </c>
      <c r="AX2056" s="12" t="s">
        <v>76</v>
      </c>
      <c r="AY2056" s="151" t="s">
        <v>146</v>
      </c>
    </row>
    <row r="2057" spans="2:51" s="12" customFormat="1" ht="12">
      <c r="B2057" s="150"/>
      <c r="D2057" s="144" t="s">
        <v>171</v>
      </c>
      <c r="E2057" s="151" t="s">
        <v>3</v>
      </c>
      <c r="F2057" s="152" t="s">
        <v>2007</v>
      </c>
      <c r="H2057" s="153">
        <v>58.646</v>
      </c>
      <c r="I2057" s="154"/>
      <c r="L2057" s="150"/>
      <c r="M2057" s="155"/>
      <c r="T2057" s="156"/>
      <c r="AT2057" s="151" t="s">
        <v>171</v>
      </c>
      <c r="AU2057" s="151" t="s">
        <v>86</v>
      </c>
      <c r="AV2057" s="12" t="s">
        <v>86</v>
      </c>
      <c r="AW2057" s="12" t="s">
        <v>37</v>
      </c>
      <c r="AX2057" s="12" t="s">
        <v>76</v>
      </c>
      <c r="AY2057" s="151" t="s">
        <v>146</v>
      </c>
    </row>
    <row r="2058" spans="2:51" s="12" customFormat="1" ht="12">
      <c r="B2058" s="150"/>
      <c r="D2058" s="144" t="s">
        <v>171</v>
      </c>
      <c r="E2058" s="151" t="s">
        <v>3</v>
      </c>
      <c r="F2058" s="152" t="s">
        <v>2008</v>
      </c>
      <c r="H2058" s="153">
        <v>28.59</v>
      </c>
      <c r="I2058" s="154"/>
      <c r="L2058" s="150"/>
      <c r="M2058" s="155"/>
      <c r="T2058" s="156"/>
      <c r="AT2058" s="151" t="s">
        <v>171</v>
      </c>
      <c r="AU2058" s="151" t="s">
        <v>86</v>
      </c>
      <c r="AV2058" s="12" t="s">
        <v>86</v>
      </c>
      <c r="AW2058" s="12" t="s">
        <v>37</v>
      </c>
      <c r="AX2058" s="12" t="s">
        <v>76</v>
      </c>
      <c r="AY2058" s="151" t="s">
        <v>146</v>
      </c>
    </row>
    <row r="2059" spans="2:51" s="12" customFormat="1" ht="12">
      <c r="B2059" s="150"/>
      <c r="D2059" s="144" t="s">
        <v>171</v>
      </c>
      <c r="E2059" s="151" t="s">
        <v>3</v>
      </c>
      <c r="F2059" s="152" t="s">
        <v>447</v>
      </c>
      <c r="H2059" s="153">
        <v>4.383</v>
      </c>
      <c r="I2059" s="154"/>
      <c r="L2059" s="150"/>
      <c r="M2059" s="155"/>
      <c r="T2059" s="156"/>
      <c r="AT2059" s="151" t="s">
        <v>171</v>
      </c>
      <c r="AU2059" s="151" t="s">
        <v>86</v>
      </c>
      <c r="AV2059" s="12" t="s">
        <v>86</v>
      </c>
      <c r="AW2059" s="12" t="s">
        <v>37</v>
      </c>
      <c r="AX2059" s="12" t="s">
        <v>76</v>
      </c>
      <c r="AY2059" s="151" t="s">
        <v>146</v>
      </c>
    </row>
    <row r="2060" spans="2:51" s="12" customFormat="1" ht="12">
      <c r="B2060" s="150"/>
      <c r="D2060" s="144" t="s">
        <v>171</v>
      </c>
      <c r="E2060" s="151" t="s">
        <v>3</v>
      </c>
      <c r="F2060" s="152" t="s">
        <v>448</v>
      </c>
      <c r="H2060" s="153">
        <v>3.636</v>
      </c>
      <c r="I2060" s="154"/>
      <c r="L2060" s="150"/>
      <c r="M2060" s="155"/>
      <c r="T2060" s="156"/>
      <c r="AT2060" s="151" t="s">
        <v>171</v>
      </c>
      <c r="AU2060" s="151" t="s">
        <v>86</v>
      </c>
      <c r="AV2060" s="12" t="s">
        <v>86</v>
      </c>
      <c r="AW2060" s="12" t="s">
        <v>37</v>
      </c>
      <c r="AX2060" s="12" t="s">
        <v>76</v>
      </c>
      <c r="AY2060" s="151" t="s">
        <v>146</v>
      </c>
    </row>
    <row r="2061" spans="2:51" s="12" customFormat="1" ht="12">
      <c r="B2061" s="150"/>
      <c r="D2061" s="144" t="s">
        <v>171</v>
      </c>
      <c r="E2061" s="151" t="s">
        <v>3</v>
      </c>
      <c r="F2061" s="152" t="s">
        <v>449</v>
      </c>
      <c r="H2061" s="153">
        <v>2.444</v>
      </c>
      <c r="I2061" s="154"/>
      <c r="L2061" s="150"/>
      <c r="M2061" s="155"/>
      <c r="T2061" s="156"/>
      <c r="AT2061" s="151" t="s">
        <v>171</v>
      </c>
      <c r="AU2061" s="151" t="s">
        <v>86</v>
      </c>
      <c r="AV2061" s="12" t="s">
        <v>86</v>
      </c>
      <c r="AW2061" s="12" t="s">
        <v>37</v>
      </c>
      <c r="AX2061" s="12" t="s">
        <v>76</v>
      </c>
      <c r="AY2061" s="151" t="s">
        <v>146</v>
      </c>
    </row>
    <row r="2062" spans="2:51" s="12" customFormat="1" ht="12">
      <c r="B2062" s="150"/>
      <c r="D2062" s="144" t="s">
        <v>171</v>
      </c>
      <c r="E2062" s="151" t="s">
        <v>3</v>
      </c>
      <c r="F2062" s="152" t="s">
        <v>2009</v>
      </c>
      <c r="H2062" s="153">
        <v>201</v>
      </c>
      <c r="I2062" s="154"/>
      <c r="L2062" s="150"/>
      <c r="M2062" s="155"/>
      <c r="T2062" s="156"/>
      <c r="AT2062" s="151" t="s">
        <v>171</v>
      </c>
      <c r="AU2062" s="151" t="s">
        <v>86</v>
      </c>
      <c r="AV2062" s="12" t="s">
        <v>86</v>
      </c>
      <c r="AW2062" s="12" t="s">
        <v>37</v>
      </c>
      <c r="AX2062" s="12" t="s">
        <v>76</v>
      </c>
      <c r="AY2062" s="151" t="s">
        <v>146</v>
      </c>
    </row>
    <row r="2063" spans="2:51" s="12" customFormat="1" ht="12">
      <c r="B2063" s="150"/>
      <c r="D2063" s="144" t="s">
        <v>171</v>
      </c>
      <c r="E2063" s="151" t="s">
        <v>3</v>
      </c>
      <c r="F2063" s="152" t="s">
        <v>2010</v>
      </c>
      <c r="H2063" s="153">
        <v>9.84</v>
      </c>
      <c r="I2063" s="154"/>
      <c r="L2063" s="150"/>
      <c r="M2063" s="155"/>
      <c r="T2063" s="156"/>
      <c r="AT2063" s="151" t="s">
        <v>171</v>
      </c>
      <c r="AU2063" s="151" t="s">
        <v>86</v>
      </c>
      <c r="AV2063" s="12" t="s">
        <v>86</v>
      </c>
      <c r="AW2063" s="12" t="s">
        <v>37</v>
      </c>
      <c r="AX2063" s="12" t="s">
        <v>76</v>
      </c>
      <c r="AY2063" s="151" t="s">
        <v>146</v>
      </c>
    </row>
    <row r="2064" spans="2:51" s="12" customFormat="1" ht="12">
      <c r="B2064" s="150"/>
      <c r="D2064" s="144" t="s">
        <v>171</v>
      </c>
      <c r="E2064" s="151" t="s">
        <v>3</v>
      </c>
      <c r="F2064" s="152" t="s">
        <v>2011</v>
      </c>
      <c r="H2064" s="153">
        <v>12.48</v>
      </c>
      <c r="I2064" s="154"/>
      <c r="L2064" s="150"/>
      <c r="M2064" s="155"/>
      <c r="T2064" s="156"/>
      <c r="AT2064" s="151" t="s">
        <v>171</v>
      </c>
      <c r="AU2064" s="151" t="s">
        <v>86</v>
      </c>
      <c r="AV2064" s="12" t="s">
        <v>86</v>
      </c>
      <c r="AW2064" s="12" t="s">
        <v>37</v>
      </c>
      <c r="AX2064" s="12" t="s">
        <v>76</v>
      </c>
      <c r="AY2064" s="151" t="s">
        <v>146</v>
      </c>
    </row>
    <row r="2065" spans="2:51" s="12" customFormat="1" ht="12">
      <c r="B2065" s="150"/>
      <c r="D2065" s="144" t="s">
        <v>171</v>
      </c>
      <c r="E2065" s="151" t="s">
        <v>3</v>
      </c>
      <c r="F2065" s="152" t="s">
        <v>441</v>
      </c>
      <c r="H2065" s="153">
        <v>4.726</v>
      </c>
      <c r="I2065" s="154"/>
      <c r="L2065" s="150"/>
      <c r="M2065" s="155"/>
      <c r="T2065" s="156"/>
      <c r="AT2065" s="151" t="s">
        <v>171</v>
      </c>
      <c r="AU2065" s="151" t="s">
        <v>86</v>
      </c>
      <c r="AV2065" s="12" t="s">
        <v>86</v>
      </c>
      <c r="AW2065" s="12" t="s">
        <v>37</v>
      </c>
      <c r="AX2065" s="12" t="s">
        <v>76</v>
      </c>
      <c r="AY2065" s="151" t="s">
        <v>146</v>
      </c>
    </row>
    <row r="2066" spans="2:51" s="12" customFormat="1" ht="12">
      <c r="B2066" s="150"/>
      <c r="D2066" s="144" t="s">
        <v>171</v>
      </c>
      <c r="E2066" s="151" t="s">
        <v>3</v>
      </c>
      <c r="F2066" s="152" t="s">
        <v>442</v>
      </c>
      <c r="H2066" s="153">
        <v>4.134</v>
      </c>
      <c r="I2066" s="154"/>
      <c r="L2066" s="150"/>
      <c r="M2066" s="155"/>
      <c r="T2066" s="156"/>
      <c r="AT2066" s="151" t="s">
        <v>171</v>
      </c>
      <c r="AU2066" s="151" t="s">
        <v>86</v>
      </c>
      <c r="AV2066" s="12" t="s">
        <v>86</v>
      </c>
      <c r="AW2066" s="12" t="s">
        <v>37</v>
      </c>
      <c r="AX2066" s="12" t="s">
        <v>76</v>
      </c>
      <c r="AY2066" s="151" t="s">
        <v>146</v>
      </c>
    </row>
    <row r="2067" spans="2:51" s="12" customFormat="1" ht="12">
      <c r="B2067" s="150"/>
      <c r="D2067" s="144" t="s">
        <v>171</v>
      </c>
      <c r="E2067" s="151" t="s">
        <v>3</v>
      </c>
      <c r="F2067" s="152" t="s">
        <v>443</v>
      </c>
      <c r="H2067" s="153">
        <v>5.313</v>
      </c>
      <c r="I2067" s="154"/>
      <c r="L2067" s="150"/>
      <c r="M2067" s="155"/>
      <c r="T2067" s="156"/>
      <c r="AT2067" s="151" t="s">
        <v>171</v>
      </c>
      <c r="AU2067" s="151" t="s">
        <v>86</v>
      </c>
      <c r="AV2067" s="12" t="s">
        <v>86</v>
      </c>
      <c r="AW2067" s="12" t="s">
        <v>37</v>
      </c>
      <c r="AX2067" s="12" t="s">
        <v>76</v>
      </c>
      <c r="AY2067" s="151" t="s">
        <v>146</v>
      </c>
    </row>
    <row r="2068" spans="2:51" s="12" customFormat="1" ht="12">
      <c r="B2068" s="150"/>
      <c r="D2068" s="144" t="s">
        <v>171</v>
      </c>
      <c r="E2068" s="151" t="s">
        <v>3</v>
      </c>
      <c r="F2068" s="152" t="s">
        <v>444</v>
      </c>
      <c r="H2068" s="153">
        <v>10.648</v>
      </c>
      <c r="I2068" s="154"/>
      <c r="L2068" s="150"/>
      <c r="M2068" s="155"/>
      <c r="T2068" s="156"/>
      <c r="AT2068" s="151" t="s">
        <v>171</v>
      </c>
      <c r="AU2068" s="151" t="s">
        <v>86</v>
      </c>
      <c r="AV2068" s="12" t="s">
        <v>86</v>
      </c>
      <c r="AW2068" s="12" t="s">
        <v>37</v>
      </c>
      <c r="AX2068" s="12" t="s">
        <v>76</v>
      </c>
      <c r="AY2068" s="151" t="s">
        <v>146</v>
      </c>
    </row>
    <row r="2069" spans="2:51" s="12" customFormat="1" ht="12">
      <c r="B2069" s="150"/>
      <c r="D2069" s="144" t="s">
        <v>171</v>
      </c>
      <c r="E2069" s="151" t="s">
        <v>3</v>
      </c>
      <c r="F2069" s="152" t="s">
        <v>2012</v>
      </c>
      <c r="H2069" s="153">
        <v>4.284</v>
      </c>
      <c r="I2069" s="154"/>
      <c r="L2069" s="150"/>
      <c r="M2069" s="155"/>
      <c r="T2069" s="156"/>
      <c r="AT2069" s="151" t="s">
        <v>171</v>
      </c>
      <c r="AU2069" s="151" t="s">
        <v>86</v>
      </c>
      <c r="AV2069" s="12" t="s">
        <v>86</v>
      </c>
      <c r="AW2069" s="12" t="s">
        <v>37</v>
      </c>
      <c r="AX2069" s="12" t="s">
        <v>76</v>
      </c>
      <c r="AY2069" s="151" t="s">
        <v>146</v>
      </c>
    </row>
    <row r="2070" spans="2:51" s="12" customFormat="1" ht="12">
      <c r="B2070" s="150"/>
      <c r="D2070" s="144" t="s">
        <v>171</v>
      </c>
      <c r="E2070" s="151" t="s">
        <v>3</v>
      </c>
      <c r="F2070" s="152" t="s">
        <v>2013</v>
      </c>
      <c r="H2070" s="153">
        <v>23.059</v>
      </c>
      <c r="I2070" s="154"/>
      <c r="L2070" s="150"/>
      <c r="M2070" s="155"/>
      <c r="T2070" s="156"/>
      <c r="AT2070" s="151" t="s">
        <v>171</v>
      </c>
      <c r="AU2070" s="151" t="s">
        <v>86</v>
      </c>
      <c r="AV2070" s="12" t="s">
        <v>86</v>
      </c>
      <c r="AW2070" s="12" t="s">
        <v>37</v>
      </c>
      <c r="AX2070" s="12" t="s">
        <v>76</v>
      </c>
      <c r="AY2070" s="151" t="s">
        <v>146</v>
      </c>
    </row>
    <row r="2071" spans="2:51" s="12" customFormat="1" ht="12">
      <c r="B2071" s="150"/>
      <c r="D2071" s="144" t="s">
        <v>171</v>
      </c>
      <c r="E2071" s="151" t="s">
        <v>3</v>
      </c>
      <c r="F2071" s="152" t="s">
        <v>2014</v>
      </c>
      <c r="H2071" s="153">
        <v>34.349</v>
      </c>
      <c r="I2071" s="154"/>
      <c r="L2071" s="150"/>
      <c r="M2071" s="155"/>
      <c r="T2071" s="156"/>
      <c r="AT2071" s="151" t="s">
        <v>171</v>
      </c>
      <c r="AU2071" s="151" t="s">
        <v>86</v>
      </c>
      <c r="AV2071" s="12" t="s">
        <v>86</v>
      </c>
      <c r="AW2071" s="12" t="s">
        <v>37</v>
      </c>
      <c r="AX2071" s="12" t="s">
        <v>76</v>
      </c>
      <c r="AY2071" s="151" t="s">
        <v>146</v>
      </c>
    </row>
    <row r="2072" spans="2:51" s="12" customFormat="1" ht="12">
      <c r="B2072" s="150"/>
      <c r="D2072" s="144" t="s">
        <v>171</v>
      </c>
      <c r="E2072" s="151" t="s">
        <v>3</v>
      </c>
      <c r="F2072" s="152" t="s">
        <v>2015</v>
      </c>
      <c r="H2072" s="153">
        <v>0.755</v>
      </c>
      <c r="I2072" s="154"/>
      <c r="L2072" s="150"/>
      <c r="M2072" s="155"/>
      <c r="T2072" s="156"/>
      <c r="AT2072" s="151" t="s">
        <v>171</v>
      </c>
      <c r="AU2072" s="151" t="s">
        <v>86</v>
      </c>
      <c r="AV2072" s="12" t="s">
        <v>86</v>
      </c>
      <c r="AW2072" s="12" t="s">
        <v>37</v>
      </c>
      <c r="AX2072" s="12" t="s">
        <v>76</v>
      </c>
      <c r="AY2072" s="151" t="s">
        <v>146</v>
      </c>
    </row>
    <row r="2073" spans="2:51" s="12" customFormat="1" ht="12">
      <c r="B2073" s="150"/>
      <c r="D2073" s="144" t="s">
        <v>171</v>
      </c>
      <c r="E2073" s="151" t="s">
        <v>3</v>
      </c>
      <c r="F2073" s="152" t="s">
        <v>2016</v>
      </c>
      <c r="H2073" s="153">
        <v>0.81</v>
      </c>
      <c r="I2073" s="154"/>
      <c r="L2073" s="150"/>
      <c r="M2073" s="155"/>
      <c r="T2073" s="156"/>
      <c r="AT2073" s="151" t="s">
        <v>171</v>
      </c>
      <c r="AU2073" s="151" t="s">
        <v>86</v>
      </c>
      <c r="AV2073" s="12" t="s">
        <v>86</v>
      </c>
      <c r="AW2073" s="12" t="s">
        <v>37</v>
      </c>
      <c r="AX2073" s="12" t="s">
        <v>76</v>
      </c>
      <c r="AY2073" s="151" t="s">
        <v>146</v>
      </c>
    </row>
    <row r="2074" spans="2:51" s="15" customFormat="1" ht="12">
      <c r="B2074" s="181"/>
      <c r="D2074" s="144" t="s">
        <v>171</v>
      </c>
      <c r="E2074" s="182" t="s">
        <v>3</v>
      </c>
      <c r="F2074" s="183" t="s">
        <v>271</v>
      </c>
      <c r="H2074" s="184">
        <v>905.834</v>
      </c>
      <c r="I2074" s="185"/>
      <c r="L2074" s="181"/>
      <c r="M2074" s="186"/>
      <c r="T2074" s="187"/>
      <c r="AT2074" s="182" t="s">
        <v>171</v>
      </c>
      <c r="AU2074" s="182" t="s">
        <v>86</v>
      </c>
      <c r="AV2074" s="15" t="s">
        <v>164</v>
      </c>
      <c r="AW2074" s="15" t="s">
        <v>37</v>
      </c>
      <c r="AX2074" s="15" t="s">
        <v>76</v>
      </c>
      <c r="AY2074" s="182" t="s">
        <v>146</v>
      </c>
    </row>
    <row r="2075" spans="2:51" s="14" customFormat="1" ht="12">
      <c r="B2075" s="163"/>
      <c r="D2075" s="144" t="s">
        <v>171</v>
      </c>
      <c r="E2075" s="164" t="s">
        <v>3</v>
      </c>
      <c r="F2075" s="165" t="s">
        <v>180</v>
      </c>
      <c r="H2075" s="166">
        <v>1707.075</v>
      </c>
      <c r="I2075" s="167"/>
      <c r="L2075" s="163"/>
      <c r="M2075" s="168"/>
      <c r="T2075" s="169"/>
      <c r="AT2075" s="164" t="s">
        <v>171</v>
      </c>
      <c r="AU2075" s="164" t="s">
        <v>86</v>
      </c>
      <c r="AV2075" s="14" t="s">
        <v>153</v>
      </c>
      <c r="AW2075" s="14" t="s">
        <v>37</v>
      </c>
      <c r="AX2075" s="14" t="s">
        <v>84</v>
      </c>
      <c r="AY2075" s="164" t="s">
        <v>146</v>
      </c>
    </row>
    <row r="2076" spans="2:65" s="1" customFormat="1" ht="33" customHeight="1">
      <c r="B2076" s="129"/>
      <c r="C2076" s="130" t="s">
        <v>2029</v>
      </c>
      <c r="D2076" s="130" t="s">
        <v>148</v>
      </c>
      <c r="E2076" s="132" t="s">
        <v>2030</v>
      </c>
      <c r="F2076" s="133" t="s">
        <v>2031</v>
      </c>
      <c r="G2076" s="134" t="s">
        <v>151</v>
      </c>
      <c r="H2076" s="135">
        <v>1707.075</v>
      </c>
      <c r="I2076" s="136"/>
      <c r="J2076" s="137">
        <f>ROUND(I2076*H2076,2)</f>
        <v>0</v>
      </c>
      <c r="K2076" s="133" t="s">
        <v>152</v>
      </c>
      <c r="L2076" s="34"/>
      <c r="M2076" s="138" t="s">
        <v>3</v>
      </c>
      <c r="N2076" s="139" t="s">
        <v>47</v>
      </c>
      <c r="P2076" s="140">
        <f>O2076*H2076</f>
        <v>0</v>
      </c>
      <c r="Q2076" s="140">
        <v>0.00028</v>
      </c>
      <c r="R2076" s="140">
        <f>Q2076*H2076</f>
        <v>0.477981</v>
      </c>
      <c r="S2076" s="140">
        <v>0</v>
      </c>
      <c r="T2076" s="141">
        <f>S2076*H2076</f>
        <v>0</v>
      </c>
      <c r="AR2076" s="142" t="s">
        <v>256</v>
      </c>
      <c r="AT2076" s="142" t="s">
        <v>148</v>
      </c>
      <c r="AU2076" s="142" t="s">
        <v>86</v>
      </c>
      <c r="AY2076" s="18" t="s">
        <v>146</v>
      </c>
      <c r="BE2076" s="143">
        <f>IF(N2076="základní",J2076,0)</f>
        <v>0</v>
      </c>
      <c r="BF2076" s="143">
        <f>IF(N2076="snížená",J2076,0)</f>
        <v>0</v>
      </c>
      <c r="BG2076" s="143">
        <f>IF(N2076="zákl. přenesená",J2076,0)</f>
        <v>0</v>
      </c>
      <c r="BH2076" s="143">
        <f>IF(N2076="sníž. přenesená",J2076,0)</f>
        <v>0</v>
      </c>
      <c r="BI2076" s="143">
        <f>IF(N2076="nulová",J2076,0)</f>
        <v>0</v>
      </c>
      <c r="BJ2076" s="18" t="s">
        <v>84</v>
      </c>
      <c r="BK2076" s="143">
        <f>ROUND(I2076*H2076,2)</f>
        <v>0</v>
      </c>
      <c r="BL2076" s="18" t="s">
        <v>256</v>
      </c>
      <c r="BM2076" s="142" t="s">
        <v>2032</v>
      </c>
    </row>
    <row r="2077" spans="2:47" s="1" customFormat="1" ht="28.8">
      <c r="B2077" s="34"/>
      <c r="D2077" s="144" t="s">
        <v>155</v>
      </c>
      <c r="F2077" s="145" t="s">
        <v>2033</v>
      </c>
      <c r="I2077" s="146"/>
      <c r="L2077" s="34"/>
      <c r="M2077" s="147"/>
      <c r="T2077" s="55"/>
      <c r="AT2077" s="18" t="s">
        <v>155</v>
      </c>
      <c r="AU2077" s="18" t="s">
        <v>86</v>
      </c>
    </row>
    <row r="2078" spans="2:47" s="1" customFormat="1" ht="12">
      <c r="B2078" s="34"/>
      <c r="D2078" s="148" t="s">
        <v>157</v>
      </c>
      <c r="F2078" s="149" t="s">
        <v>2034</v>
      </c>
      <c r="I2078" s="146"/>
      <c r="L2078" s="34"/>
      <c r="M2078" s="147"/>
      <c r="T2078" s="55"/>
      <c r="AT2078" s="18" t="s">
        <v>157</v>
      </c>
      <c r="AU2078" s="18" t="s">
        <v>86</v>
      </c>
    </row>
    <row r="2079" spans="2:51" s="13" customFormat="1" ht="12">
      <c r="B2079" s="157"/>
      <c r="D2079" s="144" t="s">
        <v>171</v>
      </c>
      <c r="E2079" s="158" t="s">
        <v>3</v>
      </c>
      <c r="F2079" s="159" t="s">
        <v>356</v>
      </c>
      <c r="H2079" s="158" t="s">
        <v>3</v>
      </c>
      <c r="I2079" s="160"/>
      <c r="L2079" s="157"/>
      <c r="M2079" s="161"/>
      <c r="T2079" s="162"/>
      <c r="AT2079" s="158" t="s">
        <v>171</v>
      </c>
      <c r="AU2079" s="158" t="s">
        <v>86</v>
      </c>
      <c r="AV2079" s="13" t="s">
        <v>84</v>
      </c>
      <c r="AW2079" s="13" t="s">
        <v>37</v>
      </c>
      <c r="AX2079" s="13" t="s">
        <v>76</v>
      </c>
      <c r="AY2079" s="158" t="s">
        <v>146</v>
      </c>
    </row>
    <row r="2080" spans="2:51" s="12" customFormat="1" ht="12">
      <c r="B2080" s="150"/>
      <c r="D2080" s="144" t="s">
        <v>171</v>
      </c>
      <c r="E2080" s="151" t="s">
        <v>3</v>
      </c>
      <c r="F2080" s="152" t="s">
        <v>439</v>
      </c>
      <c r="H2080" s="153">
        <v>3.968</v>
      </c>
      <c r="I2080" s="154"/>
      <c r="L2080" s="150"/>
      <c r="M2080" s="155"/>
      <c r="T2080" s="156"/>
      <c r="AT2080" s="151" t="s">
        <v>171</v>
      </c>
      <c r="AU2080" s="151" t="s">
        <v>86</v>
      </c>
      <c r="AV2080" s="12" t="s">
        <v>86</v>
      </c>
      <c r="AW2080" s="12" t="s">
        <v>37</v>
      </c>
      <c r="AX2080" s="12" t="s">
        <v>76</v>
      </c>
      <c r="AY2080" s="151" t="s">
        <v>146</v>
      </c>
    </row>
    <row r="2081" spans="2:51" s="12" customFormat="1" ht="12">
      <c r="B2081" s="150"/>
      <c r="D2081" s="144" t="s">
        <v>171</v>
      </c>
      <c r="E2081" s="151" t="s">
        <v>3</v>
      </c>
      <c r="F2081" s="152" t="s">
        <v>440</v>
      </c>
      <c r="H2081" s="153">
        <v>3.2</v>
      </c>
      <c r="I2081" s="154"/>
      <c r="L2081" s="150"/>
      <c r="M2081" s="155"/>
      <c r="T2081" s="156"/>
      <c r="AT2081" s="151" t="s">
        <v>171</v>
      </c>
      <c r="AU2081" s="151" t="s">
        <v>86</v>
      </c>
      <c r="AV2081" s="12" t="s">
        <v>86</v>
      </c>
      <c r="AW2081" s="12" t="s">
        <v>37</v>
      </c>
      <c r="AX2081" s="12" t="s">
        <v>76</v>
      </c>
      <c r="AY2081" s="151" t="s">
        <v>146</v>
      </c>
    </row>
    <row r="2082" spans="2:51" s="12" customFormat="1" ht="12">
      <c r="B2082" s="150"/>
      <c r="D2082" s="144" t="s">
        <v>171</v>
      </c>
      <c r="E2082" s="151" t="s">
        <v>3</v>
      </c>
      <c r="F2082" s="152" t="s">
        <v>1988</v>
      </c>
      <c r="H2082" s="153">
        <v>55.693</v>
      </c>
      <c r="I2082" s="154"/>
      <c r="L2082" s="150"/>
      <c r="M2082" s="155"/>
      <c r="T2082" s="156"/>
      <c r="AT2082" s="151" t="s">
        <v>171</v>
      </c>
      <c r="AU2082" s="151" t="s">
        <v>86</v>
      </c>
      <c r="AV2082" s="12" t="s">
        <v>86</v>
      </c>
      <c r="AW2082" s="12" t="s">
        <v>37</v>
      </c>
      <c r="AX2082" s="12" t="s">
        <v>76</v>
      </c>
      <c r="AY2082" s="151" t="s">
        <v>146</v>
      </c>
    </row>
    <row r="2083" spans="2:51" s="12" customFormat="1" ht="12">
      <c r="B2083" s="150"/>
      <c r="D2083" s="144" t="s">
        <v>171</v>
      </c>
      <c r="E2083" s="151" t="s">
        <v>3</v>
      </c>
      <c r="F2083" s="152" t="s">
        <v>1989</v>
      </c>
      <c r="H2083" s="153">
        <v>56.019</v>
      </c>
      <c r="I2083" s="154"/>
      <c r="L2083" s="150"/>
      <c r="M2083" s="155"/>
      <c r="T2083" s="156"/>
      <c r="AT2083" s="151" t="s">
        <v>171</v>
      </c>
      <c r="AU2083" s="151" t="s">
        <v>86</v>
      </c>
      <c r="AV2083" s="12" t="s">
        <v>86</v>
      </c>
      <c r="AW2083" s="12" t="s">
        <v>37</v>
      </c>
      <c r="AX2083" s="12" t="s">
        <v>76</v>
      </c>
      <c r="AY2083" s="151" t="s">
        <v>146</v>
      </c>
    </row>
    <row r="2084" spans="2:51" s="12" customFormat="1" ht="12">
      <c r="B2084" s="150"/>
      <c r="D2084" s="144" t="s">
        <v>171</v>
      </c>
      <c r="E2084" s="151" t="s">
        <v>3</v>
      </c>
      <c r="F2084" s="152" t="s">
        <v>1990</v>
      </c>
      <c r="H2084" s="153">
        <v>27.48</v>
      </c>
      <c r="I2084" s="154"/>
      <c r="L2084" s="150"/>
      <c r="M2084" s="155"/>
      <c r="T2084" s="156"/>
      <c r="AT2084" s="151" t="s">
        <v>171</v>
      </c>
      <c r="AU2084" s="151" t="s">
        <v>86</v>
      </c>
      <c r="AV2084" s="12" t="s">
        <v>86</v>
      </c>
      <c r="AW2084" s="12" t="s">
        <v>37</v>
      </c>
      <c r="AX2084" s="12" t="s">
        <v>76</v>
      </c>
      <c r="AY2084" s="151" t="s">
        <v>146</v>
      </c>
    </row>
    <row r="2085" spans="2:51" s="12" customFormat="1" ht="12">
      <c r="B2085" s="150"/>
      <c r="D2085" s="144" t="s">
        <v>171</v>
      </c>
      <c r="E2085" s="151" t="s">
        <v>3</v>
      </c>
      <c r="F2085" s="152" t="s">
        <v>1991</v>
      </c>
      <c r="H2085" s="153">
        <v>6.935</v>
      </c>
      <c r="I2085" s="154"/>
      <c r="L2085" s="150"/>
      <c r="M2085" s="155"/>
      <c r="T2085" s="156"/>
      <c r="AT2085" s="151" t="s">
        <v>171</v>
      </c>
      <c r="AU2085" s="151" t="s">
        <v>86</v>
      </c>
      <c r="AV2085" s="12" t="s">
        <v>86</v>
      </c>
      <c r="AW2085" s="12" t="s">
        <v>37</v>
      </c>
      <c r="AX2085" s="12" t="s">
        <v>76</v>
      </c>
      <c r="AY2085" s="151" t="s">
        <v>146</v>
      </c>
    </row>
    <row r="2086" spans="2:51" s="12" customFormat="1" ht="12">
      <c r="B2086" s="150"/>
      <c r="D2086" s="144" t="s">
        <v>171</v>
      </c>
      <c r="E2086" s="151" t="s">
        <v>3</v>
      </c>
      <c r="F2086" s="152" t="s">
        <v>1165</v>
      </c>
      <c r="H2086" s="153">
        <v>2.13</v>
      </c>
      <c r="I2086" s="154"/>
      <c r="L2086" s="150"/>
      <c r="M2086" s="155"/>
      <c r="T2086" s="156"/>
      <c r="AT2086" s="151" t="s">
        <v>171</v>
      </c>
      <c r="AU2086" s="151" t="s">
        <v>86</v>
      </c>
      <c r="AV2086" s="12" t="s">
        <v>86</v>
      </c>
      <c r="AW2086" s="12" t="s">
        <v>37</v>
      </c>
      <c r="AX2086" s="12" t="s">
        <v>76</v>
      </c>
      <c r="AY2086" s="151" t="s">
        <v>146</v>
      </c>
    </row>
    <row r="2087" spans="2:51" s="12" customFormat="1" ht="12">
      <c r="B2087" s="150"/>
      <c r="D2087" s="144" t="s">
        <v>171</v>
      </c>
      <c r="E2087" s="151" t="s">
        <v>3</v>
      </c>
      <c r="F2087" s="152" t="s">
        <v>1166</v>
      </c>
      <c r="H2087" s="153">
        <v>2.178</v>
      </c>
      <c r="I2087" s="154"/>
      <c r="L2087" s="150"/>
      <c r="M2087" s="155"/>
      <c r="T2087" s="156"/>
      <c r="AT2087" s="151" t="s">
        <v>171</v>
      </c>
      <c r="AU2087" s="151" t="s">
        <v>86</v>
      </c>
      <c r="AV2087" s="12" t="s">
        <v>86</v>
      </c>
      <c r="AW2087" s="12" t="s">
        <v>37</v>
      </c>
      <c r="AX2087" s="12" t="s">
        <v>76</v>
      </c>
      <c r="AY2087" s="151" t="s">
        <v>146</v>
      </c>
    </row>
    <row r="2088" spans="2:51" s="12" customFormat="1" ht="12">
      <c r="B2088" s="150"/>
      <c r="D2088" s="144" t="s">
        <v>171</v>
      </c>
      <c r="E2088" s="151" t="s">
        <v>3</v>
      </c>
      <c r="F2088" s="152" t="s">
        <v>1167</v>
      </c>
      <c r="H2088" s="153">
        <v>1.206</v>
      </c>
      <c r="I2088" s="154"/>
      <c r="L2088" s="150"/>
      <c r="M2088" s="155"/>
      <c r="T2088" s="156"/>
      <c r="AT2088" s="151" t="s">
        <v>171</v>
      </c>
      <c r="AU2088" s="151" t="s">
        <v>86</v>
      </c>
      <c r="AV2088" s="12" t="s">
        <v>86</v>
      </c>
      <c r="AW2088" s="12" t="s">
        <v>37</v>
      </c>
      <c r="AX2088" s="12" t="s">
        <v>76</v>
      </c>
      <c r="AY2088" s="151" t="s">
        <v>146</v>
      </c>
    </row>
    <row r="2089" spans="2:51" s="12" customFormat="1" ht="12">
      <c r="B2089" s="150"/>
      <c r="D2089" s="144" t="s">
        <v>171</v>
      </c>
      <c r="E2089" s="151" t="s">
        <v>3</v>
      </c>
      <c r="F2089" s="152" t="s">
        <v>1149</v>
      </c>
      <c r="H2089" s="153">
        <v>5.126</v>
      </c>
      <c r="I2089" s="154"/>
      <c r="L2089" s="150"/>
      <c r="M2089" s="155"/>
      <c r="T2089" s="156"/>
      <c r="AT2089" s="151" t="s">
        <v>171</v>
      </c>
      <c r="AU2089" s="151" t="s">
        <v>86</v>
      </c>
      <c r="AV2089" s="12" t="s">
        <v>86</v>
      </c>
      <c r="AW2089" s="12" t="s">
        <v>37</v>
      </c>
      <c r="AX2089" s="12" t="s">
        <v>76</v>
      </c>
      <c r="AY2089" s="151" t="s">
        <v>146</v>
      </c>
    </row>
    <row r="2090" spans="2:51" s="12" customFormat="1" ht="12">
      <c r="B2090" s="150"/>
      <c r="D2090" s="144" t="s">
        <v>171</v>
      </c>
      <c r="E2090" s="151" t="s">
        <v>3</v>
      </c>
      <c r="F2090" s="152" t="s">
        <v>1992</v>
      </c>
      <c r="H2090" s="153">
        <v>63.737</v>
      </c>
      <c r="I2090" s="154"/>
      <c r="L2090" s="150"/>
      <c r="M2090" s="155"/>
      <c r="T2090" s="156"/>
      <c r="AT2090" s="151" t="s">
        <v>171</v>
      </c>
      <c r="AU2090" s="151" t="s">
        <v>86</v>
      </c>
      <c r="AV2090" s="12" t="s">
        <v>86</v>
      </c>
      <c r="AW2090" s="12" t="s">
        <v>37</v>
      </c>
      <c r="AX2090" s="12" t="s">
        <v>76</v>
      </c>
      <c r="AY2090" s="151" t="s">
        <v>146</v>
      </c>
    </row>
    <row r="2091" spans="2:51" s="12" customFormat="1" ht="12">
      <c r="B2091" s="150"/>
      <c r="D2091" s="144" t="s">
        <v>171</v>
      </c>
      <c r="E2091" s="151" t="s">
        <v>3</v>
      </c>
      <c r="F2091" s="152" t="s">
        <v>459</v>
      </c>
      <c r="H2091" s="153">
        <v>1.275</v>
      </c>
      <c r="I2091" s="154"/>
      <c r="L2091" s="150"/>
      <c r="M2091" s="155"/>
      <c r="T2091" s="156"/>
      <c r="AT2091" s="151" t="s">
        <v>171</v>
      </c>
      <c r="AU2091" s="151" t="s">
        <v>86</v>
      </c>
      <c r="AV2091" s="12" t="s">
        <v>86</v>
      </c>
      <c r="AW2091" s="12" t="s">
        <v>37</v>
      </c>
      <c r="AX2091" s="12" t="s">
        <v>76</v>
      </c>
      <c r="AY2091" s="151" t="s">
        <v>146</v>
      </c>
    </row>
    <row r="2092" spans="2:51" s="12" customFormat="1" ht="12">
      <c r="B2092" s="150"/>
      <c r="D2092" s="144" t="s">
        <v>171</v>
      </c>
      <c r="E2092" s="151" t="s">
        <v>3</v>
      </c>
      <c r="F2092" s="152" t="s">
        <v>460</v>
      </c>
      <c r="H2092" s="153">
        <v>4.63</v>
      </c>
      <c r="I2092" s="154"/>
      <c r="L2092" s="150"/>
      <c r="M2092" s="155"/>
      <c r="T2092" s="156"/>
      <c r="AT2092" s="151" t="s">
        <v>171</v>
      </c>
      <c r="AU2092" s="151" t="s">
        <v>86</v>
      </c>
      <c r="AV2092" s="12" t="s">
        <v>86</v>
      </c>
      <c r="AW2092" s="12" t="s">
        <v>37</v>
      </c>
      <c r="AX2092" s="12" t="s">
        <v>76</v>
      </c>
      <c r="AY2092" s="151" t="s">
        <v>146</v>
      </c>
    </row>
    <row r="2093" spans="2:51" s="12" customFormat="1" ht="12">
      <c r="B2093" s="150"/>
      <c r="D2093" s="144" t="s">
        <v>171</v>
      </c>
      <c r="E2093" s="151" t="s">
        <v>3</v>
      </c>
      <c r="F2093" s="152" t="s">
        <v>461</v>
      </c>
      <c r="H2093" s="153">
        <v>15.184</v>
      </c>
      <c r="I2093" s="154"/>
      <c r="L2093" s="150"/>
      <c r="M2093" s="155"/>
      <c r="T2093" s="156"/>
      <c r="AT2093" s="151" t="s">
        <v>171</v>
      </c>
      <c r="AU2093" s="151" t="s">
        <v>86</v>
      </c>
      <c r="AV2093" s="12" t="s">
        <v>86</v>
      </c>
      <c r="AW2093" s="12" t="s">
        <v>37</v>
      </c>
      <c r="AX2093" s="12" t="s">
        <v>76</v>
      </c>
      <c r="AY2093" s="151" t="s">
        <v>146</v>
      </c>
    </row>
    <row r="2094" spans="2:51" s="12" customFormat="1" ht="20.4">
      <c r="B2094" s="150"/>
      <c r="D2094" s="144" t="s">
        <v>171</v>
      </c>
      <c r="E2094" s="151" t="s">
        <v>3</v>
      </c>
      <c r="F2094" s="152" t="s">
        <v>463</v>
      </c>
      <c r="H2094" s="153">
        <v>274.154</v>
      </c>
      <c r="I2094" s="154"/>
      <c r="L2094" s="150"/>
      <c r="M2094" s="155"/>
      <c r="T2094" s="156"/>
      <c r="AT2094" s="151" t="s">
        <v>171</v>
      </c>
      <c r="AU2094" s="151" t="s">
        <v>86</v>
      </c>
      <c r="AV2094" s="12" t="s">
        <v>86</v>
      </c>
      <c r="AW2094" s="12" t="s">
        <v>37</v>
      </c>
      <c r="AX2094" s="12" t="s">
        <v>76</v>
      </c>
      <c r="AY2094" s="151" t="s">
        <v>146</v>
      </c>
    </row>
    <row r="2095" spans="2:51" s="12" customFormat="1" ht="12">
      <c r="B2095" s="150"/>
      <c r="D2095" s="144" t="s">
        <v>171</v>
      </c>
      <c r="E2095" s="151" t="s">
        <v>3</v>
      </c>
      <c r="F2095" s="152" t="s">
        <v>1993</v>
      </c>
      <c r="H2095" s="153">
        <v>-4.055</v>
      </c>
      <c r="I2095" s="154"/>
      <c r="L2095" s="150"/>
      <c r="M2095" s="155"/>
      <c r="T2095" s="156"/>
      <c r="AT2095" s="151" t="s">
        <v>171</v>
      </c>
      <c r="AU2095" s="151" t="s">
        <v>86</v>
      </c>
      <c r="AV2095" s="12" t="s">
        <v>86</v>
      </c>
      <c r="AW2095" s="12" t="s">
        <v>37</v>
      </c>
      <c r="AX2095" s="12" t="s">
        <v>76</v>
      </c>
      <c r="AY2095" s="151" t="s">
        <v>146</v>
      </c>
    </row>
    <row r="2096" spans="2:51" s="12" customFormat="1" ht="12">
      <c r="B2096" s="150"/>
      <c r="D2096" s="144" t="s">
        <v>171</v>
      </c>
      <c r="E2096" s="151" t="s">
        <v>3</v>
      </c>
      <c r="F2096" s="152" t="s">
        <v>465</v>
      </c>
      <c r="H2096" s="153">
        <v>10.362</v>
      </c>
      <c r="I2096" s="154"/>
      <c r="L2096" s="150"/>
      <c r="M2096" s="155"/>
      <c r="T2096" s="156"/>
      <c r="AT2096" s="151" t="s">
        <v>171</v>
      </c>
      <c r="AU2096" s="151" t="s">
        <v>86</v>
      </c>
      <c r="AV2096" s="12" t="s">
        <v>86</v>
      </c>
      <c r="AW2096" s="12" t="s">
        <v>37</v>
      </c>
      <c r="AX2096" s="12" t="s">
        <v>76</v>
      </c>
      <c r="AY2096" s="151" t="s">
        <v>146</v>
      </c>
    </row>
    <row r="2097" spans="2:51" s="12" customFormat="1" ht="12">
      <c r="B2097" s="150"/>
      <c r="D2097" s="144" t="s">
        <v>171</v>
      </c>
      <c r="E2097" s="151" t="s">
        <v>3</v>
      </c>
      <c r="F2097" s="152" t="s">
        <v>466</v>
      </c>
      <c r="H2097" s="153">
        <v>1.86</v>
      </c>
      <c r="I2097" s="154"/>
      <c r="L2097" s="150"/>
      <c r="M2097" s="155"/>
      <c r="T2097" s="156"/>
      <c r="AT2097" s="151" t="s">
        <v>171</v>
      </c>
      <c r="AU2097" s="151" t="s">
        <v>86</v>
      </c>
      <c r="AV2097" s="12" t="s">
        <v>86</v>
      </c>
      <c r="AW2097" s="12" t="s">
        <v>37</v>
      </c>
      <c r="AX2097" s="12" t="s">
        <v>76</v>
      </c>
      <c r="AY2097" s="151" t="s">
        <v>146</v>
      </c>
    </row>
    <row r="2098" spans="2:51" s="12" customFormat="1" ht="12">
      <c r="B2098" s="150"/>
      <c r="D2098" s="144" t="s">
        <v>171</v>
      </c>
      <c r="E2098" s="151" t="s">
        <v>3</v>
      </c>
      <c r="F2098" s="152" t="s">
        <v>526</v>
      </c>
      <c r="H2098" s="153">
        <v>2.479</v>
      </c>
      <c r="I2098" s="154"/>
      <c r="L2098" s="150"/>
      <c r="M2098" s="155"/>
      <c r="T2098" s="156"/>
      <c r="AT2098" s="151" t="s">
        <v>171</v>
      </c>
      <c r="AU2098" s="151" t="s">
        <v>86</v>
      </c>
      <c r="AV2098" s="12" t="s">
        <v>86</v>
      </c>
      <c r="AW2098" s="12" t="s">
        <v>37</v>
      </c>
      <c r="AX2098" s="12" t="s">
        <v>76</v>
      </c>
      <c r="AY2098" s="151" t="s">
        <v>146</v>
      </c>
    </row>
    <row r="2099" spans="2:51" s="12" customFormat="1" ht="12">
      <c r="B2099" s="150"/>
      <c r="D2099" s="144" t="s">
        <v>171</v>
      </c>
      <c r="E2099" s="151" t="s">
        <v>3</v>
      </c>
      <c r="F2099" s="152" t="s">
        <v>1994</v>
      </c>
      <c r="H2099" s="153">
        <v>0.761</v>
      </c>
      <c r="I2099" s="154"/>
      <c r="L2099" s="150"/>
      <c r="M2099" s="155"/>
      <c r="T2099" s="156"/>
      <c r="AT2099" s="151" t="s">
        <v>171</v>
      </c>
      <c r="AU2099" s="151" t="s">
        <v>86</v>
      </c>
      <c r="AV2099" s="12" t="s">
        <v>86</v>
      </c>
      <c r="AW2099" s="12" t="s">
        <v>37</v>
      </c>
      <c r="AX2099" s="12" t="s">
        <v>76</v>
      </c>
      <c r="AY2099" s="151" t="s">
        <v>146</v>
      </c>
    </row>
    <row r="2100" spans="2:51" s="12" customFormat="1" ht="12">
      <c r="B2100" s="150"/>
      <c r="D2100" s="144" t="s">
        <v>171</v>
      </c>
      <c r="E2100" s="151" t="s">
        <v>3</v>
      </c>
      <c r="F2100" s="152" t="s">
        <v>1995</v>
      </c>
      <c r="H2100" s="153">
        <v>122.108</v>
      </c>
      <c r="I2100" s="154"/>
      <c r="L2100" s="150"/>
      <c r="M2100" s="155"/>
      <c r="T2100" s="156"/>
      <c r="AT2100" s="151" t="s">
        <v>171</v>
      </c>
      <c r="AU2100" s="151" t="s">
        <v>86</v>
      </c>
      <c r="AV2100" s="12" t="s">
        <v>86</v>
      </c>
      <c r="AW2100" s="12" t="s">
        <v>37</v>
      </c>
      <c r="AX2100" s="12" t="s">
        <v>76</v>
      </c>
      <c r="AY2100" s="151" t="s">
        <v>146</v>
      </c>
    </row>
    <row r="2101" spans="2:51" s="12" customFormat="1" ht="12">
      <c r="B2101" s="150"/>
      <c r="D2101" s="144" t="s">
        <v>171</v>
      </c>
      <c r="E2101" s="151" t="s">
        <v>3</v>
      </c>
      <c r="F2101" s="152" t="s">
        <v>1996</v>
      </c>
      <c r="H2101" s="153">
        <v>13.718</v>
      </c>
      <c r="I2101" s="154"/>
      <c r="L2101" s="150"/>
      <c r="M2101" s="155"/>
      <c r="T2101" s="156"/>
      <c r="AT2101" s="151" t="s">
        <v>171</v>
      </c>
      <c r="AU2101" s="151" t="s">
        <v>86</v>
      </c>
      <c r="AV2101" s="12" t="s">
        <v>86</v>
      </c>
      <c r="AW2101" s="12" t="s">
        <v>37</v>
      </c>
      <c r="AX2101" s="12" t="s">
        <v>76</v>
      </c>
      <c r="AY2101" s="151" t="s">
        <v>146</v>
      </c>
    </row>
    <row r="2102" spans="2:51" s="12" customFormat="1" ht="12">
      <c r="B2102" s="150"/>
      <c r="D2102" s="144" t="s">
        <v>171</v>
      </c>
      <c r="E2102" s="151" t="s">
        <v>3</v>
      </c>
      <c r="F2102" s="152" t="s">
        <v>1997</v>
      </c>
      <c r="H2102" s="153">
        <v>76.129</v>
      </c>
      <c r="I2102" s="154"/>
      <c r="L2102" s="150"/>
      <c r="M2102" s="155"/>
      <c r="T2102" s="156"/>
      <c r="AT2102" s="151" t="s">
        <v>171</v>
      </c>
      <c r="AU2102" s="151" t="s">
        <v>86</v>
      </c>
      <c r="AV2102" s="12" t="s">
        <v>86</v>
      </c>
      <c r="AW2102" s="12" t="s">
        <v>37</v>
      </c>
      <c r="AX2102" s="12" t="s">
        <v>76</v>
      </c>
      <c r="AY2102" s="151" t="s">
        <v>146</v>
      </c>
    </row>
    <row r="2103" spans="2:51" s="12" customFormat="1" ht="12">
      <c r="B2103" s="150"/>
      <c r="D2103" s="144" t="s">
        <v>171</v>
      </c>
      <c r="E2103" s="151" t="s">
        <v>3</v>
      </c>
      <c r="F2103" s="152" t="s">
        <v>1998</v>
      </c>
      <c r="H2103" s="153">
        <v>36.15</v>
      </c>
      <c r="I2103" s="154"/>
      <c r="L2103" s="150"/>
      <c r="M2103" s="155"/>
      <c r="T2103" s="156"/>
      <c r="AT2103" s="151" t="s">
        <v>171</v>
      </c>
      <c r="AU2103" s="151" t="s">
        <v>86</v>
      </c>
      <c r="AV2103" s="12" t="s">
        <v>86</v>
      </c>
      <c r="AW2103" s="12" t="s">
        <v>37</v>
      </c>
      <c r="AX2103" s="12" t="s">
        <v>76</v>
      </c>
      <c r="AY2103" s="151" t="s">
        <v>146</v>
      </c>
    </row>
    <row r="2104" spans="2:51" s="12" customFormat="1" ht="12">
      <c r="B2104" s="150"/>
      <c r="D2104" s="144" t="s">
        <v>171</v>
      </c>
      <c r="E2104" s="151" t="s">
        <v>3</v>
      </c>
      <c r="F2104" s="152" t="s">
        <v>1999</v>
      </c>
      <c r="H2104" s="153">
        <v>18.814</v>
      </c>
      <c r="I2104" s="154"/>
      <c r="L2104" s="150"/>
      <c r="M2104" s="155"/>
      <c r="T2104" s="156"/>
      <c r="AT2104" s="151" t="s">
        <v>171</v>
      </c>
      <c r="AU2104" s="151" t="s">
        <v>86</v>
      </c>
      <c r="AV2104" s="12" t="s">
        <v>86</v>
      </c>
      <c r="AW2104" s="12" t="s">
        <v>37</v>
      </c>
      <c r="AX2104" s="12" t="s">
        <v>76</v>
      </c>
      <c r="AY2104" s="151" t="s">
        <v>146</v>
      </c>
    </row>
    <row r="2105" spans="2:51" s="15" customFormat="1" ht="12">
      <c r="B2105" s="181"/>
      <c r="D2105" s="144" t="s">
        <v>171</v>
      </c>
      <c r="E2105" s="182" t="s">
        <v>3</v>
      </c>
      <c r="F2105" s="183" t="s">
        <v>271</v>
      </c>
      <c r="H2105" s="184">
        <v>801.241</v>
      </c>
      <c r="I2105" s="185"/>
      <c r="L2105" s="181"/>
      <c r="M2105" s="186"/>
      <c r="T2105" s="187"/>
      <c r="AT2105" s="182" t="s">
        <v>171</v>
      </c>
      <c r="AU2105" s="182" t="s">
        <v>86</v>
      </c>
      <c r="AV2105" s="15" t="s">
        <v>164</v>
      </c>
      <c r="AW2105" s="15" t="s">
        <v>37</v>
      </c>
      <c r="AX2105" s="15" t="s">
        <v>76</v>
      </c>
      <c r="AY2105" s="182" t="s">
        <v>146</v>
      </c>
    </row>
    <row r="2106" spans="2:51" s="13" customFormat="1" ht="12">
      <c r="B2106" s="157"/>
      <c r="D2106" s="144" t="s">
        <v>171</v>
      </c>
      <c r="E2106" s="158" t="s">
        <v>3</v>
      </c>
      <c r="F2106" s="159" t="s">
        <v>358</v>
      </c>
      <c r="H2106" s="158" t="s">
        <v>3</v>
      </c>
      <c r="I2106" s="160"/>
      <c r="L2106" s="157"/>
      <c r="M2106" s="161"/>
      <c r="T2106" s="162"/>
      <c r="AT2106" s="158" t="s">
        <v>171</v>
      </c>
      <c r="AU2106" s="158" t="s">
        <v>86</v>
      </c>
      <c r="AV2106" s="13" t="s">
        <v>84</v>
      </c>
      <c r="AW2106" s="13" t="s">
        <v>37</v>
      </c>
      <c r="AX2106" s="13" t="s">
        <v>76</v>
      </c>
      <c r="AY2106" s="158" t="s">
        <v>146</v>
      </c>
    </row>
    <row r="2107" spans="2:51" s="12" customFormat="1" ht="12">
      <c r="B2107" s="150"/>
      <c r="D2107" s="144" t="s">
        <v>171</v>
      </c>
      <c r="E2107" s="151" t="s">
        <v>3</v>
      </c>
      <c r="F2107" s="152" t="s">
        <v>2000</v>
      </c>
      <c r="H2107" s="153">
        <v>62.97</v>
      </c>
      <c r="I2107" s="154"/>
      <c r="L2107" s="150"/>
      <c r="M2107" s="155"/>
      <c r="T2107" s="156"/>
      <c r="AT2107" s="151" t="s">
        <v>171</v>
      </c>
      <c r="AU2107" s="151" t="s">
        <v>86</v>
      </c>
      <c r="AV2107" s="12" t="s">
        <v>86</v>
      </c>
      <c r="AW2107" s="12" t="s">
        <v>37</v>
      </c>
      <c r="AX2107" s="12" t="s">
        <v>76</v>
      </c>
      <c r="AY2107" s="151" t="s">
        <v>146</v>
      </c>
    </row>
    <row r="2108" spans="2:51" s="12" customFormat="1" ht="12">
      <c r="B2108" s="150"/>
      <c r="D2108" s="144" t="s">
        <v>171</v>
      </c>
      <c r="E2108" s="151" t="s">
        <v>3</v>
      </c>
      <c r="F2108" s="152" t="s">
        <v>2001</v>
      </c>
      <c r="H2108" s="153">
        <v>72.877</v>
      </c>
      <c r="I2108" s="154"/>
      <c r="L2108" s="150"/>
      <c r="M2108" s="155"/>
      <c r="T2108" s="156"/>
      <c r="AT2108" s="151" t="s">
        <v>171</v>
      </c>
      <c r="AU2108" s="151" t="s">
        <v>86</v>
      </c>
      <c r="AV2108" s="12" t="s">
        <v>86</v>
      </c>
      <c r="AW2108" s="12" t="s">
        <v>37</v>
      </c>
      <c r="AX2108" s="12" t="s">
        <v>76</v>
      </c>
      <c r="AY2108" s="151" t="s">
        <v>146</v>
      </c>
    </row>
    <row r="2109" spans="2:51" s="12" customFormat="1" ht="12">
      <c r="B2109" s="150"/>
      <c r="D2109" s="144" t="s">
        <v>171</v>
      </c>
      <c r="E2109" s="151" t="s">
        <v>3</v>
      </c>
      <c r="F2109" s="152" t="s">
        <v>470</v>
      </c>
      <c r="H2109" s="153">
        <v>1.275</v>
      </c>
      <c r="I2109" s="154"/>
      <c r="L2109" s="150"/>
      <c r="M2109" s="155"/>
      <c r="T2109" s="156"/>
      <c r="AT2109" s="151" t="s">
        <v>171</v>
      </c>
      <c r="AU2109" s="151" t="s">
        <v>86</v>
      </c>
      <c r="AV2109" s="12" t="s">
        <v>86</v>
      </c>
      <c r="AW2109" s="12" t="s">
        <v>37</v>
      </c>
      <c r="AX2109" s="12" t="s">
        <v>76</v>
      </c>
      <c r="AY2109" s="151" t="s">
        <v>146</v>
      </c>
    </row>
    <row r="2110" spans="2:51" s="12" customFormat="1" ht="12">
      <c r="B2110" s="150"/>
      <c r="D2110" s="144" t="s">
        <v>171</v>
      </c>
      <c r="E2110" s="151" t="s">
        <v>3</v>
      </c>
      <c r="F2110" s="152" t="s">
        <v>471</v>
      </c>
      <c r="H2110" s="153">
        <v>9.45</v>
      </c>
      <c r="I2110" s="154"/>
      <c r="L2110" s="150"/>
      <c r="M2110" s="155"/>
      <c r="T2110" s="156"/>
      <c r="AT2110" s="151" t="s">
        <v>171</v>
      </c>
      <c r="AU2110" s="151" t="s">
        <v>86</v>
      </c>
      <c r="AV2110" s="12" t="s">
        <v>86</v>
      </c>
      <c r="AW2110" s="12" t="s">
        <v>37</v>
      </c>
      <c r="AX2110" s="12" t="s">
        <v>76</v>
      </c>
      <c r="AY2110" s="151" t="s">
        <v>146</v>
      </c>
    </row>
    <row r="2111" spans="2:51" s="12" customFormat="1" ht="12">
      <c r="B2111" s="150"/>
      <c r="D2111" s="144" t="s">
        <v>171</v>
      </c>
      <c r="E2111" s="151" t="s">
        <v>3</v>
      </c>
      <c r="F2111" s="152" t="s">
        <v>2002</v>
      </c>
      <c r="H2111" s="153">
        <v>21.384</v>
      </c>
      <c r="I2111" s="154"/>
      <c r="L2111" s="150"/>
      <c r="M2111" s="155"/>
      <c r="T2111" s="156"/>
      <c r="AT2111" s="151" t="s">
        <v>171</v>
      </c>
      <c r="AU2111" s="151" t="s">
        <v>86</v>
      </c>
      <c r="AV2111" s="12" t="s">
        <v>86</v>
      </c>
      <c r="AW2111" s="12" t="s">
        <v>37</v>
      </c>
      <c r="AX2111" s="12" t="s">
        <v>76</v>
      </c>
      <c r="AY2111" s="151" t="s">
        <v>146</v>
      </c>
    </row>
    <row r="2112" spans="2:51" s="12" customFormat="1" ht="20.4">
      <c r="B2112" s="150"/>
      <c r="D2112" s="144" t="s">
        <v>171</v>
      </c>
      <c r="E2112" s="151" t="s">
        <v>3</v>
      </c>
      <c r="F2112" s="152" t="s">
        <v>2003</v>
      </c>
      <c r="H2112" s="153">
        <v>33.261</v>
      </c>
      <c r="I2112" s="154"/>
      <c r="L2112" s="150"/>
      <c r="M2112" s="155"/>
      <c r="T2112" s="156"/>
      <c r="AT2112" s="151" t="s">
        <v>171</v>
      </c>
      <c r="AU2112" s="151" t="s">
        <v>86</v>
      </c>
      <c r="AV2112" s="12" t="s">
        <v>86</v>
      </c>
      <c r="AW2112" s="12" t="s">
        <v>37</v>
      </c>
      <c r="AX2112" s="12" t="s">
        <v>76</v>
      </c>
      <c r="AY2112" s="151" t="s">
        <v>146</v>
      </c>
    </row>
    <row r="2113" spans="2:51" s="12" customFormat="1" ht="12">
      <c r="B2113" s="150"/>
      <c r="D2113" s="144" t="s">
        <v>171</v>
      </c>
      <c r="E2113" s="151" t="s">
        <v>3</v>
      </c>
      <c r="F2113" s="152" t="s">
        <v>2004</v>
      </c>
      <c r="H2113" s="153">
        <v>28.074</v>
      </c>
      <c r="I2113" s="154"/>
      <c r="L2113" s="150"/>
      <c r="M2113" s="155"/>
      <c r="T2113" s="156"/>
      <c r="AT2113" s="151" t="s">
        <v>171</v>
      </c>
      <c r="AU2113" s="151" t="s">
        <v>86</v>
      </c>
      <c r="AV2113" s="12" t="s">
        <v>86</v>
      </c>
      <c r="AW2113" s="12" t="s">
        <v>37</v>
      </c>
      <c r="AX2113" s="12" t="s">
        <v>76</v>
      </c>
      <c r="AY2113" s="151" t="s">
        <v>146</v>
      </c>
    </row>
    <row r="2114" spans="2:51" s="12" customFormat="1" ht="12">
      <c r="B2114" s="150"/>
      <c r="D2114" s="144" t="s">
        <v>171</v>
      </c>
      <c r="E2114" s="151" t="s">
        <v>3</v>
      </c>
      <c r="F2114" s="152" t="s">
        <v>475</v>
      </c>
      <c r="H2114" s="153">
        <v>5.382</v>
      </c>
      <c r="I2114" s="154"/>
      <c r="L2114" s="150"/>
      <c r="M2114" s="155"/>
      <c r="T2114" s="156"/>
      <c r="AT2114" s="151" t="s">
        <v>171</v>
      </c>
      <c r="AU2114" s="151" t="s">
        <v>86</v>
      </c>
      <c r="AV2114" s="12" t="s">
        <v>86</v>
      </c>
      <c r="AW2114" s="12" t="s">
        <v>37</v>
      </c>
      <c r="AX2114" s="12" t="s">
        <v>76</v>
      </c>
      <c r="AY2114" s="151" t="s">
        <v>146</v>
      </c>
    </row>
    <row r="2115" spans="2:51" s="12" customFormat="1" ht="12">
      <c r="B2115" s="150"/>
      <c r="D2115" s="144" t="s">
        <v>171</v>
      </c>
      <c r="E2115" s="151" t="s">
        <v>3</v>
      </c>
      <c r="F2115" s="152" t="s">
        <v>2005</v>
      </c>
      <c r="H2115" s="153">
        <v>9.763</v>
      </c>
      <c r="I2115" s="154"/>
      <c r="L2115" s="150"/>
      <c r="M2115" s="155"/>
      <c r="T2115" s="156"/>
      <c r="AT2115" s="151" t="s">
        <v>171</v>
      </c>
      <c r="AU2115" s="151" t="s">
        <v>86</v>
      </c>
      <c r="AV2115" s="12" t="s">
        <v>86</v>
      </c>
      <c r="AW2115" s="12" t="s">
        <v>37</v>
      </c>
      <c r="AX2115" s="12" t="s">
        <v>76</v>
      </c>
      <c r="AY2115" s="151" t="s">
        <v>146</v>
      </c>
    </row>
    <row r="2116" spans="2:51" s="12" customFormat="1" ht="20.4">
      <c r="B2116" s="150"/>
      <c r="D2116" s="144" t="s">
        <v>171</v>
      </c>
      <c r="E2116" s="151" t="s">
        <v>3</v>
      </c>
      <c r="F2116" s="152" t="s">
        <v>477</v>
      </c>
      <c r="H2116" s="153">
        <v>20.881</v>
      </c>
      <c r="I2116" s="154"/>
      <c r="L2116" s="150"/>
      <c r="M2116" s="155"/>
      <c r="T2116" s="156"/>
      <c r="AT2116" s="151" t="s">
        <v>171</v>
      </c>
      <c r="AU2116" s="151" t="s">
        <v>86</v>
      </c>
      <c r="AV2116" s="12" t="s">
        <v>86</v>
      </c>
      <c r="AW2116" s="12" t="s">
        <v>37</v>
      </c>
      <c r="AX2116" s="12" t="s">
        <v>76</v>
      </c>
      <c r="AY2116" s="151" t="s">
        <v>146</v>
      </c>
    </row>
    <row r="2117" spans="2:51" s="12" customFormat="1" ht="20.4">
      <c r="B2117" s="150"/>
      <c r="D2117" s="144" t="s">
        <v>171</v>
      </c>
      <c r="E2117" s="151" t="s">
        <v>3</v>
      </c>
      <c r="F2117" s="152" t="s">
        <v>478</v>
      </c>
      <c r="H2117" s="153">
        <v>34.328</v>
      </c>
      <c r="I2117" s="154"/>
      <c r="L2117" s="150"/>
      <c r="M2117" s="155"/>
      <c r="T2117" s="156"/>
      <c r="AT2117" s="151" t="s">
        <v>171</v>
      </c>
      <c r="AU2117" s="151" t="s">
        <v>86</v>
      </c>
      <c r="AV2117" s="12" t="s">
        <v>86</v>
      </c>
      <c r="AW2117" s="12" t="s">
        <v>37</v>
      </c>
      <c r="AX2117" s="12" t="s">
        <v>76</v>
      </c>
      <c r="AY2117" s="151" t="s">
        <v>146</v>
      </c>
    </row>
    <row r="2118" spans="2:51" s="12" customFormat="1" ht="20.4">
      <c r="B2118" s="150"/>
      <c r="D2118" s="144" t="s">
        <v>171</v>
      </c>
      <c r="E2118" s="151" t="s">
        <v>3</v>
      </c>
      <c r="F2118" s="152" t="s">
        <v>2006</v>
      </c>
      <c r="H2118" s="153">
        <v>56.325</v>
      </c>
      <c r="I2118" s="154"/>
      <c r="L2118" s="150"/>
      <c r="M2118" s="155"/>
      <c r="T2118" s="156"/>
      <c r="AT2118" s="151" t="s">
        <v>171</v>
      </c>
      <c r="AU2118" s="151" t="s">
        <v>86</v>
      </c>
      <c r="AV2118" s="12" t="s">
        <v>86</v>
      </c>
      <c r="AW2118" s="12" t="s">
        <v>37</v>
      </c>
      <c r="AX2118" s="12" t="s">
        <v>76</v>
      </c>
      <c r="AY2118" s="151" t="s">
        <v>146</v>
      </c>
    </row>
    <row r="2119" spans="2:51" s="12" customFormat="1" ht="12">
      <c r="B2119" s="150"/>
      <c r="D2119" s="144" t="s">
        <v>171</v>
      </c>
      <c r="E2119" s="151" t="s">
        <v>3</v>
      </c>
      <c r="F2119" s="152" t="s">
        <v>480</v>
      </c>
      <c r="H2119" s="153">
        <v>25.164</v>
      </c>
      <c r="I2119" s="154"/>
      <c r="L2119" s="150"/>
      <c r="M2119" s="155"/>
      <c r="T2119" s="156"/>
      <c r="AT2119" s="151" t="s">
        <v>171</v>
      </c>
      <c r="AU2119" s="151" t="s">
        <v>86</v>
      </c>
      <c r="AV2119" s="12" t="s">
        <v>86</v>
      </c>
      <c r="AW2119" s="12" t="s">
        <v>37</v>
      </c>
      <c r="AX2119" s="12" t="s">
        <v>76</v>
      </c>
      <c r="AY2119" s="151" t="s">
        <v>146</v>
      </c>
    </row>
    <row r="2120" spans="2:51" s="12" customFormat="1" ht="20.4">
      <c r="B2120" s="150"/>
      <c r="D2120" s="144" t="s">
        <v>171</v>
      </c>
      <c r="E2120" s="151" t="s">
        <v>3</v>
      </c>
      <c r="F2120" s="152" t="s">
        <v>481</v>
      </c>
      <c r="H2120" s="153">
        <v>104.61</v>
      </c>
      <c r="I2120" s="154"/>
      <c r="L2120" s="150"/>
      <c r="M2120" s="155"/>
      <c r="T2120" s="156"/>
      <c r="AT2120" s="151" t="s">
        <v>171</v>
      </c>
      <c r="AU2120" s="151" t="s">
        <v>86</v>
      </c>
      <c r="AV2120" s="12" t="s">
        <v>86</v>
      </c>
      <c r="AW2120" s="12" t="s">
        <v>37</v>
      </c>
      <c r="AX2120" s="12" t="s">
        <v>76</v>
      </c>
      <c r="AY2120" s="151" t="s">
        <v>146</v>
      </c>
    </row>
    <row r="2121" spans="2:51" s="12" customFormat="1" ht="12">
      <c r="B2121" s="150"/>
      <c r="D2121" s="144" t="s">
        <v>171</v>
      </c>
      <c r="E2121" s="151" t="s">
        <v>3</v>
      </c>
      <c r="F2121" s="152" t="s">
        <v>483</v>
      </c>
      <c r="H2121" s="153">
        <v>0.606</v>
      </c>
      <c r="I2121" s="154"/>
      <c r="L2121" s="150"/>
      <c r="M2121" s="155"/>
      <c r="T2121" s="156"/>
      <c r="AT2121" s="151" t="s">
        <v>171</v>
      </c>
      <c r="AU2121" s="151" t="s">
        <v>86</v>
      </c>
      <c r="AV2121" s="12" t="s">
        <v>86</v>
      </c>
      <c r="AW2121" s="12" t="s">
        <v>37</v>
      </c>
      <c r="AX2121" s="12" t="s">
        <v>76</v>
      </c>
      <c r="AY2121" s="151" t="s">
        <v>146</v>
      </c>
    </row>
    <row r="2122" spans="2:51" s="12" customFormat="1" ht="12">
      <c r="B2122" s="150"/>
      <c r="D2122" s="144" t="s">
        <v>171</v>
      </c>
      <c r="E2122" s="151" t="s">
        <v>3</v>
      </c>
      <c r="F2122" s="152" t="s">
        <v>484</v>
      </c>
      <c r="H2122" s="153">
        <v>5.702</v>
      </c>
      <c r="I2122" s="154"/>
      <c r="L2122" s="150"/>
      <c r="M2122" s="155"/>
      <c r="T2122" s="156"/>
      <c r="AT2122" s="151" t="s">
        <v>171</v>
      </c>
      <c r="AU2122" s="151" t="s">
        <v>86</v>
      </c>
      <c r="AV2122" s="12" t="s">
        <v>86</v>
      </c>
      <c r="AW2122" s="12" t="s">
        <v>37</v>
      </c>
      <c r="AX2122" s="12" t="s">
        <v>76</v>
      </c>
      <c r="AY2122" s="151" t="s">
        <v>146</v>
      </c>
    </row>
    <row r="2123" spans="2:51" s="12" customFormat="1" ht="12">
      <c r="B2123" s="150"/>
      <c r="D2123" s="144" t="s">
        <v>171</v>
      </c>
      <c r="E2123" s="151" t="s">
        <v>3</v>
      </c>
      <c r="F2123" s="152" t="s">
        <v>1168</v>
      </c>
      <c r="H2123" s="153">
        <v>2.239</v>
      </c>
      <c r="I2123" s="154"/>
      <c r="L2123" s="150"/>
      <c r="M2123" s="155"/>
      <c r="T2123" s="156"/>
      <c r="AT2123" s="151" t="s">
        <v>171</v>
      </c>
      <c r="AU2123" s="151" t="s">
        <v>86</v>
      </c>
      <c r="AV2123" s="12" t="s">
        <v>86</v>
      </c>
      <c r="AW2123" s="12" t="s">
        <v>37</v>
      </c>
      <c r="AX2123" s="12" t="s">
        <v>76</v>
      </c>
      <c r="AY2123" s="151" t="s">
        <v>146</v>
      </c>
    </row>
    <row r="2124" spans="2:51" s="12" customFormat="1" ht="12">
      <c r="B2124" s="150"/>
      <c r="D2124" s="144" t="s">
        <v>171</v>
      </c>
      <c r="E2124" s="151" t="s">
        <v>3</v>
      </c>
      <c r="F2124" s="152" t="s">
        <v>1169</v>
      </c>
      <c r="H2124" s="153">
        <v>1.246</v>
      </c>
      <c r="I2124" s="154"/>
      <c r="L2124" s="150"/>
      <c r="M2124" s="155"/>
      <c r="T2124" s="156"/>
      <c r="AT2124" s="151" t="s">
        <v>171</v>
      </c>
      <c r="AU2124" s="151" t="s">
        <v>86</v>
      </c>
      <c r="AV2124" s="12" t="s">
        <v>86</v>
      </c>
      <c r="AW2124" s="12" t="s">
        <v>37</v>
      </c>
      <c r="AX2124" s="12" t="s">
        <v>76</v>
      </c>
      <c r="AY2124" s="151" t="s">
        <v>146</v>
      </c>
    </row>
    <row r="2125" spans="2:51" s="12" customFormat="1" ht="12">
      <c r="B2125" s="150"/>
      <c r="D2125" s="144" t="s">
        <v>171</v>
      </c>
      <c r="E2125" s="151" t="s">
        <v>3</v>
      </c>
      <c r="F2125" s="152" t="s">
        <v>1150</v>
      </c>
      <c r="H2125" s="153">
        <v>1.2</v>
      </c>
      <c r="I2125" s="154"/>
      <c r="L2125" s="150"/>
      <c r="M2125" s="155"/>
      <c r="T2125" s="156"/>
      <c r="AT2125" s="151" t="s">
        <v>171</v>
      </c>
      <c r="AU2125" s="151" t="s">
        <v>86</v>
      </c>
      <c r="AV2125" s="12" t="s">
        <v>86</v>
      </c>
      <c r="AW2125" s="12" t="s">
        <v>37</v>
      </c>
      <c r="AX2125" s="12" t="s">
        <v>76</v>
      </c>
      <c r="AY2125" s="151" t="s">
        <v>146</v>
      </c>
    </row>
    <row r="2126" spans="2:51" s="12" customFormat="1" ht="12">
      <c r="B2126" s="150"/>
      <c r="D2126" s="144" t="s">
        <v>171</v>
      </c>
      <c r="E2126" s="151" t="s">
        <v>3</v>
      </c>
      <c r="F2126" s="152" t="s">
        <v>2007</v>
      </c>
      <c r="H2126" s="153">
        <v>58.646</v>
      </c>
      <c r="I2126" s="154"/>
      <c r="L2126" s="150"/>
      <c r="M2126" s="155"/>
      <c r="T2126" s="156"/>
      <c r="AT2126" s="151" t="s">
        <v>171</v>
      </c>
      <c r="AU2126" s="151" t="s">
        <v>86</v>
      </c>
      <c r="AV2126" s="12" t="s">
        <v>86</v>
      </c>
      <c r="AW2126" s="12" t="s">
        <v>37</v>
      </c>
      <c r="AX2126" s="12" t="s">
        <v>76</v>
      </c>
      <c r="AY2126" s="151" t="s">
        <v>146</v>
      </c>
    </row>
    <row r="2127" spans="2:51" s="12" customFormat="1" ht="12">
      <c r="B2127" s="150"/>
      <c r="D2127" s="144" t="s">
        <v>171</v>
      </c>
      <c r="E2127" s="151" t="s">
        <v>3</v>
      </c>
      <c r="F2127" s="152" t="s">
        <v>2008</v>
      </c>
      <c r="H2127" s="153">
        <v>28.59</v>
      </c>
      <c r="I2127" s="154"/>
      <c r="L2127" s="150"/>
      <c r="M2127" s="155"/>
      <c r="T2127" s="156"/>
      <c r="AT2127" s="151" t="s">
        <v>171</v>
      </c>
      <c r="AU2127" s="151" t="s">
        <v>86</v>
      </c>
      <c r="AV2127" s="12" t="s">
        <v>86</v>
      </c>
      <c r="AW2127" s="12" t="s">
        <v>37</v>
      </c>
      <c r="AX2127" s="12" t="s">
        <v>76</v>
      </c>
      <c r="AY2127" s="151" t="s">
        <v>146</v>
      </c>
    </row>
    <row r="2128" spans="2:51" s="12" customFormat="1" ht="12">
      <c r="B2128" s="150"/>
      <c r="D2128" s="144" t="s">
        <v>171</v>
      </c>
      <c r="E2128" s="151" t="s">
        <v>3</v>
      </c>
      <c r="F2128" s="152" t="s">
        <v>447</v>
      </c>
      <c r="H2128" s="153">
        <v>4.383</v>
      </c>
      <c r="I2128" s="154"/>
      <c r="L2128" s="150"/>
      <c r="M2128" s="155"/>
      <c r="T2128" s="156"/>
      <c r="AT2128" s="151" t="s">
        <v>171</v>
      </c>
      <c r="AU2128" s="151" t="s">
        <v>86</v>
      </c>
      <c r="AV2128" s="12" t="s">
        <v>86</v>
      </c>
      <c r="AW2128" s="12" t="s">
        <v>37</v>
      </c>
      <c r="AX2128" s="12" t="s">
        <v>76</v>
      </c>
      <c r="AY2128" s="151" t="s">
        <v>146</v>
      </c>
    </row>
    <row r="2129" spans="2:51" s="12" customFormat="1" ht="12">
      <c r="B2129" s="150"/>
      <c r="D2129" s="144" t="s">
        <v>171</v>
      </c>
      <c r="E2129" s="151" t="s">
        <v>3</v>
      </c>
      <c r="F2129" s="152" t="s">
        <v>448</v>
      </c>
      <c r="H2129" s="153">
        <v>3.636</v>
      </c>
      <c r="I2129" s="154"/>
      <c r="L2129" s="150"/>
      <c r="M2129" s="155"/>
      <c r="T2129" s="156"/>
      <c r="AT2129" s="151" t="s">
        <v>171</v>
      </c>
      <c r="AU2129" s="151" t="s">
        <v>86</v>
      </c>
      <c r="AV2129" s="12" t="s">
        <v>86</v>
      </c>
      <c r="AW2129" s="12" t="s">
        <v>37</v>
      </c>
      <c r="AX2129" s="12" t="s">
        <v>76</v>
      </c>
      <c r="AY2129" s="151" t="s">
        <v>146</v>
      </c>
    </row>
    <row r="2130" spans="2:51" s="12" customFormat="1" ht="12">
      <c r="B2130" s="150"/>
      <c r="D2130" s="144" t="s">
        <v>171</v>
      </c>
      <c r="E2130" s="151" t="s">
        <v>3</v>
      </c>
      <c r="F2130" s="152" t="s">
        <v>449</v>
      </c>
      <c r="H2130" s="153">
        <v>2.444</v>
      </c>
      <c r="I2130" s="154"/>
      <c r="L2130" s="150"/>
      <c r="M2130" s="155"/>
      <c r="T2130" s="156"/>
      <c r="AT2130" s="151" t="s">
        <v>171</v>
      </c>
      <c r="AU2130" s="151" t="s">
        <v>86</v>
      </c>
      <c r="AV2130" s="12" t="s">
        <v>86</v>
      </c>
      <c r="AW2130" s="12" t="s">
        <v>37</v>
      </c>
      <c r="AX2130" s="12" t="s">
        <v>76</v>
      </c>
      <c r="AY2130" s="151" t="s">
        <v>146</v>
      </c>
    </row>
    <row r="2131" spans="2:51" s="12" customFormat="1" ht="12">
      <c r="B2131" s="150"/>
      <c r="D2131" s="144" t="s">
        <v>171</v>
      </c>
      <c r="E2131" s="151" t="s">
        <v>3</v>
      </c>
      <c r="F2131" s="152" t="s">
        <v>2009</v>
      </c>
      <c r="H2131" s="153">
        <v>201</v>
      </c>
      <c r="I2131" s="154"/>
      <c r="L2131" s="150"/>
      <c r="M2131" s="155"/>
      <c r="T2131" s="156"/>
      <c r="AT2131" s="151" t="s">
        <v>171</v>
      </c>
      <c r="AU2131" s="151" t="s">
        <v>86</v>
      </c>
      <c r="AV2131" s="12" t="s">
        <v>86</v>
      </c>
      <c r="AW2131" s="12" t="s">
        <v>37</v>
      </c>
      <c r="AX2131" s="12" t="s">
        <v>76</v>
      </c>
      <c r="AY2131" s="151" t="s">
        <v>146</v>
      </c>
    </row>
    <row r="2132" spans="2:51" s="12" customFormat="1" ht="12">
      <c r="B2132" s="150"/>
      <c r="D2132" s="144" t="s">
        <v>171</v>
      </c>
      <c r="E2132" s="151" t="s">
        <v>3</v>
      </c>
      <c r="F2132" s="152" t="s">
        <v>2010</v>
      </c>
      <c r="H2132" s="153">
        <v>9.84</v>
      </c>
      <c r="I2132" s="154"/>
      <c r="L2132" s="150"/>
      <c r="M2132" s="155"/>
      <c r="T2132" s="156"/>
      <c r="AT2132" s="151" t="s">
        <v>171</v>
      </c>
      <c r="AU2132" s="151" t="s">
        <v>86</v>
      </c>
      <c r="AV2132" s="12" t="s">
        <v>86</v>
      </c>
      <c r="AW2132" s="12" t="s">
        <v>37</v>
      </c>
      <c r="AX2132" s="12" t="s">
        <v>76</v>
      </c>
      <c r="AY2132" s="151" t="s">
        <v>146</v>
      </c>
    </row>
    <row r="2133" spans="2:51" s="12" customFormat="1" ht="12">
      <c r="B2133" s="150"/>
      <c r="D2133" s="144" t="s">
        <v>171</v>
      </c>
      <c r="E2133" s="151" t="s">
        <v>3</v>
      </c>
      <c r="F2133" s="152" t="s">
        <v>2011</v>
      </c>
      <c r="H2133" s="153">
        <v>12.48</v>
      </c>
      <c r="I2133" s="154"/>
      <c r="L2133" s="150"/>
      <c r="M2133" s="155"/>
      <c r="T2133" s="156"/>
      <c r="AT2133" s="151" t="s">
        <v>171</v>
      </c>
      <c r="AU2133" s="151" t="s">
        <v>86</v>
      </c>
      <c r="AV2133" s="12" t="s">
        <v>86</v>
      </c>
      <c r="AW2133" s="12" t="s">
        <v>37</v>
      </c>
      <c r="AX2133" s="12" t="s">
        <v>76</v>
      </c>
      <c r="AY2133" s="151" t="s">
        <v>146</v>
      </c>
    </row>
    <row r="2134" spans="2:51" s="12" customFormat="1" ht="12">
      <c r="B2134" s="150"/>
      <c r="D2134" s="144" t="s">
        <v>171</v>
      </c>
      <c r="E2134" s="151" t="s">
        <v>3</v>
      </c>
      <c r="F2134" s="152" t="s">
        <v>441</v>
      </c>
      <c r="H2134" s="153">
        <v>4.726</v>
      </c>
      <c r="I2134" s="154"/>
      <c r="L2134" s="150"/>
      <c r="M2134" s="155"/>
      <c r="T2134" s="156"/>
      <c r="AT2134" s="151" t="s">
        <v>171</v>
      </c>
      <c r="AU2134" s="151" t="s">
        <v>86</v>
      </c>
      <c r="AV2134" s="12" t="s">
        <v>86</v>
      </c>
      <c r="AW2134" s="12" t="s">
        <v>37</v>
      </c>
      <c r="AX2134" s="12" t="s">
        <v>76</v>
      </c>
      <c r="AY2134" s="151" t="s">
        <v>146</v>
      </c>
    </row>
    <row r="2135" spans="2:51" s="12" customFormat="1" ht="12">
      <c r="B2135" s="150"/>
      <c r="D2135" s="144" t="s">
        <v>171</v>
      </c>
      <c r="E2135" s="151" t="s">
        <v>3</v>
      </c>
      <c r="F2135" s="152" t="s">
        <v>442</v>
      </c>
      <c r="H2135" s="153">
        <v>4.134</v>
      </c>
      <c r="I2135" s="154"/>
      <c r="L2135" s="150"/>
      <c r="M2135" s="155"/>
      <c r="T2135" s="156"/>
      <c r="AT2135" s="151" t="s">
        <v>171</v>
      </c>
      <c r="AU2135" s="151" t="s">
        <v>86</v>
      </c>
      <c r="AV2135" s="12" t="s">
        <v>86</v>
      </c>
      <c r="AW2135" s="12" t="s">
        <v>37</v>
      </c>
      <c r="AX2135" s="12" t="s">
        <v>76</v>
      </c>
      <c r="AY2135" s="151" t="s">
        <v>146</v>
      </c>
    </row>
    <row r="2136" spans="2:51" s="12" customFormat="1" ht="12">
      <c r="B2136" s="150"/>
      <c r="D2136" s="144" t="s">
        <v>171</v>
      </c>
      <c r="E2136" s="151" t="s">
        <v>3</v>
      </c>
      <c r="F2136" s="152" t="s">
        <v>443</v>
      </c>
      <c r="H2136" s="153">
        <v>5.313</v>
      </c>
      <c r="I2136" s="154"/>
      <c r="L2136" s="150"/>
      <c r="M2136" s="155"/>
      <c r="T2136" s="156"/>
      <c r="AT2136" s="151" t="s">
        <v>171</v>
      </c>
      <c r="AU2136" s="151" t="s">
        <v>86</v>
      </c>
      <c r="AV2136" s="12" t="s">
        <v>86</v>
      </c>
      <c r="AW2136" s="12" t="s">
        <v>37</v>
      </c>
      <c r="AX2136" s="12" t="s">
        <v>76</v>
      </c>
      <c r="AY2136" s="151" t="s">
        <v>146</v>
      </c>
    </row>
    <row r="2137" spans="2:51" s="12" customFormat="1" ht="12">
      <c r="B2137" s="150"/>
      <c r="D2137" s="144" t="s">
        <v>171</v>
      </c>
      <c r="E2137" s="151" t="s">
        <v>3</v>
      </c>
      <c r="F2137" s="152" t="s">
        <v>444</v>
      </c>
      <c r="H2137" s="153">
        <v>10.648</v>
      </c>
      <c r="I2137" s="154"/>
      <c r="L2137" s="150"/>
      <c r="M2137" s="155"/>
      <c r="T2137" s="156"/>
      <c r="AT2137" s="151" t="s">
        <v>171</v>
      </c>
      <c r="AU2137" s="151" t="s">
        <v>86</v>
      </c>
      <c r="AV2137" s="12" t="s">
        <v>86</v>
      </c>
      <c r="AW2137" s="12" t="s">
        <v>37</v>
      </c>
      <c r="AX2137" s="12" t="s">
        <v>76</v>
      </c>
      <c r="AY2137" s="151" t="s">
        <v>146</v>
      </c>
    </row>
    <row r="2138" spans="2:51" s="12" customFormat="1" ht="12">
      <c r="B2138" s="150"/>
      <c r="D2138" s="144" t="s">
        <v>171</v>
      </c>
      <c r="E2138" s="151" t="s">
        <v>3</v>
      </c>
      <c r="F2138" s="152" t="s">
        <v>2012</v>
      </c>
      <c r="H2138" s="153">
        <v>4.284</v>
      </c>
      <c r="I2138" s="154"/>
      <c r="L2138" s="150"/>
      <c r="M2138" s="155"/>
      <c r="T2138" s="156"/>
      <c r="AT2138" s="151" t="s">
        <v>171</v>
      </c>
      <c r="AU2138" s="151" t="s">
        <v>86</v>
      </c>
      <c r="AV2138" s="12" t="s">
        <v>86</v>
      </c>
      <c r="AW2138" s="12" t="s">
        <v>37</v>
      </c>
      <c r="AX2138" s="12" t="s">
        <v>76</v>
      </c>
      <c r="AY2138" s="151" t="s">
        <v>146</v>
      </c>
    </row>
    <row r="2139" spans="2:51" s="12" customFormat="1" ht="12">
      <c r="B2139" s="150"/>
      <c r="D2139" s="144" t="s">
        <v>171</v>
      </c>
      <c r="E2139" s="151" t="s">
        <v>3</v>
      </c>
      <c r="F2139" s="152" t="s">
        <v>2013</v>
      </c>
      <c r="H2139" s="153">
        <v>23.059</v>
      </c>
      <c r="I2139" s="154"/>
      <c r="L2139" s="150"/>
      <c r="M2139" s="155"/>
      <c r="T2139" s="156"/>
      <c r="AT2139" s="151" t="s">
        <v>171</v>
      </c>
      <c r="AU2139" s="151" t="s">
        <v>86</v>
      </c>
      <c r="AV2139" s="12" t="s">
        <v>86</v>
      </c>
      <c r="AW2139" s="12" t="s">
        <v>37</v>
      </c>
      <c r="AX2139" s="12" t="s">
        <v>76</v>
      </c>
      <c r="AY2139" s="151" t="s">
        <v>146</v>
      </c>
    </row>
    <row r="2140" spans="2:51" s="12" customFormat="1" ht="12">
      <c r="B2140" s="150"/>
      <c r="D2140" s="144" t="s">
        <v>171</v>
      </c>
      <c r="E2140" s="151" t="s">
        <v>3</v>
      </c>
      <c r="F2140" s="152" t="s">
        <v>2014</v>
      </c>
      <c r="H2140" s="153">
        <v>34.349</v>
      </c>
      <c r="I2140" s="154"/>
      <c r="L2140" s="150"/>
      <c r="M2140" s="155"/>
      <c r="T2140" s="156"/>
      <c r="AT2140" s="151" t="s">
        <v>171</v>
      </c>
      <c r="AU2140" s="151" t="s">
        <v>86</v>
      </c>
      <c r="AV2140" s="12" t="s">
        <v>86</v>
      </c>
      <c r="AW2140" s="12" t="s">
        <v>37</v>
      </c>
      <c r="AX2140" s="12" t="s">
        <v>76</v>
      </c>
      <c r="AY2140" s="151" t="s">
        <v>146</v>
      </c>
    </row>
    <row r="2141" spans="2:51" s="12" customFormat="1" ht="12">
      <c r="B2141" s="150"/>
      <c r="D2141" s="144" t="s">
        <v>171</v>
      </c>
      <c r="E2141" s="151" t="s">
        <v>3</v>
      </c>
      <c r="F2141" s="152" t="s">
        <v>2015</v>
      </c>
      <c r="H2141" s="153">
        <v>0.755</v>
      </c>
      <c r="I2141" s="154"/>
      <c r="L2141" s="150"/>
      <c r="M2141" s="155"/>
      <c r="T2141" s="156"/>
      <c r="AT2141" s="151" t="s">
        <v>171</v>
      </c>
      <c r="AU2141" s="151" t="s">
        <v>86</v>
      </c>
      <c r="AV2141" s="12" t="s">
        <v>86</v>
      </c>
      <c r="AW2141" s="12" t="s">
        <v>37</v>
      </c>
      <c r="AX2141" s="12" t="s">
        <v>76</v>
      </c>
      <c r="AY2141" s="151" t="s">
        <v>146</v>
      </c>
    </row>
    <row r="2142" spans="2:51" s="12" customFormat="1" ht="12">
      <c r="B2142" s="150"/>
      <c r="D2142" s="144" t="s">
        <v>171</v>
      </c>
      <c r="E2142" s="151" t="s">
        <v>3</v>
      </c>
      <c r="F2142" s="152" t="s">
        <v>2016</v>
      </c>
      <c r="H2142" s="153">
        <v>0.81</v>
      </c>
      <c r="I2142" s="154"/>
      <c r="L2142" s="150"/>
      <c r="M2142" s="155"/>
      <c r="T2142" s="156"/>
      <c r="AT2142" s="151" t="s">
        <v>171</v>
      </c>
      <c r="AU2142" s="151" t="s">
        <v>86</v>
      </c>
      <c r="AV2142" s="12" t="s">
        <v>86</v>
      </c>
      <c r="AW2142" s="12" t="s">
        <v>37</v>
      </c>
      <c r="AX2142" s="12" t="s">
        <v>76</v>
      </c>
      <c r="AY2142" s="151" t="s">
        <v>146</v>
      </c>
    </row>
    <row r="2143" spans="2:51" s="15" customFormat="1" ht="12">
      <c r="B2143" s="181"/>
      <c r="D2143" s="144" t="s">
        <v>171</v>
      </c>
      <c r="E2143" s="182" t="s">
        <v>3</v>
      </c>
      <c r="F2143" s="183" t="s">
        <v>271</v>
      </c>
      <c r="H2143" s="184">
        <v>905.834</v>
      </c>
      <c r="I2143" s="185"/>
      <c r="L2143" s="181"/>
      <c r="M2143" s="186"/>
      <c r="T2143" s="187"/>
      <c r="AT2143" s="182" t="s">
        <v>171</v>
      </c>
      <c r="AU2143" s="182" t="s">
        <v>86</v>
      </c>
      <c r="AV2143" s="15" t="s">
        <v>164</v>
      </c>
      <c r="AW2143" s="15" t="s">
        <v>37</v>
      </c>
      <c r="AX2143" s="15" t="s">
        <v>76</v>
      </c>
      <c r="AY2143" s="182" t="s">
        <v>146</v>
      </c>
    </row>
    <row r="2144" spans="2:51" s="14" customFormat="1" ht="12">
      <c r="B2144" s="163"/>
      <c r="D2144" s="144" t="s">
        <v>171</v>
      </c>
      <c r="E2144" s="164" t="s">
        <v>3</v>
      </c>
      <c r="F2144" s="165" t="s">
        <v>180</v>
      </c>
      <c r="H2144" s="166">
        <v>1707.075</v>
      </c>
      <c r="I2144" s="167"/>
      <c r="L2144" s="163"/>
      <c r="M2144" s="168"/>
      <c r="T2144" s="169"/>
      <c r="AT2144" s="164" t="s">
        <v>171</v>
      </c>
      <c r="AU2144" s="164" t="s">
        <v>86</v>
      </c>
      <c r="AV2144" s="14" t="s">
        <v>153</v>
      </c>
      <c r="AW2144" s="14" t="s">
        <v>37</v>
      </c>
      <c r="AX2144" s="14" t="s">
        <v>84</v>
      </c>
      <c r="AY2144" s="164" t="s">
        <v>146</v>
      </c>
    </row>
    <row r="2145" spans="2:63" s="11" customFormat="1" ht="22.95" customHeight="1">
      <c r="B2145" s="117"/>
      <c r="D2145" s="118" t="s">
        <v>75</v>
      </c>
      <c r="E2145" s="127" t="s">
        <v>2035</v>
      </c>
      <c r="F2145" s="127" t="s">
        <v>2036</v>
      </c>
      <c r="I2145" s="120"/>
      <c r="J2145" s="128">
        <f>BK2145</f>
        <v>0</v>
      </c>
      <c r="L2145" s="117"/>
      <c r="M2145" s="122"/>
      <c r="P2145" s="123">
        <f>SUM(P2146:P2164)</f>
        <v>0</v>
      </c>
      <c r="R2145" s="123">
        <f>SUM(R2146:R2164)</f>
        <v>0.048433</v>
      </c>
      <c r="T2145" s="124">
        <f>SUM(T2146:T2164)</f>
        <v>0</v>
      </c>
      <c r="AR2145" s="118" t="s">
        <v>86</v>
      </c>
      <c r="AT2145" s="125" t="s">
        <v>75</v>
      </c>
      <c r="AU2145" s="125" t="s">
        <v>84</v>
      </c>
      <c r="AY2145" s="118" t="s">
        <v>146</v>
      </c>
      <c r="BK2145" s="126">
        <f>SUM(BK2146:BK2164)</f>
        <v>0</v>
      </c>
    </row>
    <row r="2146" spans="2:65" s="1" customFormat="1" ht="33" customHeight="1">
      <c r="B2146" s="129"/>
      <c r="C2146" s="130" t="s">
        <v>2037</v>
      </c>
      <c r="D2146" s="130" t="s">
        <v>148</v>
      </c>
      <c r="E2146" s="132" t="s">
        <v>2038</v>
      </c>
      <c r="F2146" s="133" t="s">
        <v>2039</v>
      </c>
      <c r="G2146" s="134" t="s">
        <v>641</v>
      </c>
      <c r="H2146" s="135">
        <v>10.713</v>
      </c>
      <c r="I2146" s="136"/>
      <c r="J2146" s="137">
        <f>ROUND(I2146*H2146,2)</f>
        <v>0</v>
      </c>
      <c r="K2146" s="133" t="s">
        <v>152</v>
      </c>
      <c r="L2146" s="34"/>
      <c r="M2146" s="138" t="s">
        <v>3</v>
      </c>
      <c r="N2146" s="139" t="s">
        <v>47</v>
      </c>
      <c r="P2146" s="140">
        <f>O2146*H2146</f>
        <v>0</v>
      </c>
      <c r="Q2146" s="140">
        <v>0</v>
      </c>
      <c r="R2146" s="140">
        <f>Q2146*H2146</f>
        <v>0</v>
      </c>
      <c r="S2146" s="140">
        <v>0</v>
      </c>
      <c r="T2146" s="141">
        <f>S2146*H2146</f>
        <v>0</v>
      </c>
      <c r="AR2146" s="142" t="s">
        <v>256</v>
      </c>
      <c r="AT2146" s="142" t="s">
        <v>148</v>
      </c>
      <c r="AU2146" s="142" t="s">
        <v>86</v>
      </c>
      <c r="AY2146" s="18" t="s">
        <v>146</v>
      </c>
      <c r="BE2146" s="143">
        <f>IF(N2146="základní",J2146,0)</f>
        <v>0</v>
      </c>
      <c r="BF2146" s="143">
        <f>IF(N2146="snížená",J2146,0)</f>
        <v>0</v>
      </c>
      <c r="BG2146" s="143">
        <f>IF(N2146="zákl. přenesená",J2146,0)</f>
        <v>0</v>
      </c>
      <c r="BH2146" s="143">
        <f>IF(N2146="sníž. přenesená",J2146,0)</f>
        <v>0</v>
      </c>
      <c r="BI2146" s="143">
        <f>IF(N2146="nulová",J2146,0)</f>
        <v>0</v>
      </c>
      <c r="BJ2146" s="18" t="s">
        <v>84</v>
      </c>
      <c r="BK2146" s="143">
        <f>ROUND(I2146*H2146,2)</f>
        <v>0</v>
      </c>
      <c r="BL2146" s="18" t="s">
        <v>256</v>
      </c>
      <c r="BM2146" s="142" t="s">
        <v>2040</v>
      </c>
    </row>
    <row r="2147" spans="2:47" s="1" customFormat="1" ht="19.2">
      <c r="B2147" s="34"/>
      <c r="D2147" s="144" t="s">
        <v>155</v>
      </c>
      <c r="F2147" s="145" t="s">
        <v>2041</v>
      </c>
      <c r="I2147" s="146"/>
      <c r="L2147" s="34"/>
      <c r="M2147" s="147"/>
      <c r="T2147" s="55"/>
      <c r="AT2147" s="18" t="s">
        <v>155</v>
      </c>
      <c r="AU2147" s="18" t="s">
        <v>86</v>
      </c>
    </row>
    <row r="2148" spans="2:47" s="1" customFormat="1" ht="12">
      <c r="B2148" s="34"/>
      <c r="D2148" s="148" t="s">
        <v>157</v>
      </c>
      <c r="F2148" s="149" t="s">
        <v>2042</v>
      </c>
      <c r="I2148" s="146"/>
      <c r="L2148" s="34"/>
      <c r="M2148" s="147"/>
      <c r="T2148" s="55"/>
      <c r="AT2148" s="18" t="s">
        <v>157</v>
      </c>
      <c r="AU2148" s="18" t="s">
        <v>86</v>
      </c>
    </row>
    <row r="2149" spans="2:51" s="12" customFormat="1" ht="12">
      <c r="B2149" s="150"/>
      <c r="D2149" s="144" t="s">
        <v>171</v>
      </c>
      <c r="E2149" s="151" t="s">
        <v>3</v>
      </c>
      <c r="F2149" s="152" t="s">
        <v>2043</v>
      </c>
      <c r="H2149" s="153">
        <v>5.945</v>
      </c>
      <c r="I2149" s="154"/>
      <c r="L2149" s="150"/>
      <c r="M2149" s="155"/>
      <c r="T2149" s="156"/>
      <c r="AT2149" s="151" t="s">
        <v>171</v>
      </c>
      <c r="AU2149" s="151" t="s">
        <v>86</v>
      </c>
      <c r="AV2149" s="12" t="s">
        <v>86</v>
      </c>
      <c r="AW2149" s="12" t="s">
        <v>37</v>
      </c>
      <c r="AX2149" s="12" t="s">
        <v>76</v>
      </c>
      <c r="AY2149" s="151" t="s">
        <v>146</v>
      </c>
    </row>
    <row r="2150" spans="2:51" s="12" customFormat="1" ht="12">
      <c r="B2150" s="150"/>
      <c r="D2150" s="144" t="s">
        <v>171</v>
      </c>
      <c r="E2150" s="151" t="s">
        <v>3</v>
      </c>
      <c r="F2150" s="152" t="s">
        <v>2044</v>
      </c>
      <c r="H2150" s="153">
        <v>2.665</v>
      </c>
      <c r="I2150" s="154"/>
      <c r="L2150" s="150"/>
      <c r="M2150" s="155"/>
      <c r="T2150" s="156"/>
      <c r="AT2150" s="151" t="s">
        <v>171</v>
      </c>
      <c r="AU2150" s="151" t="s">
        <v>86</v>
      </c>
      <c r="AV2150" s="12" t="s">
        <v>86</v>
      </c>
      <c r="AW2150" s="12" t="s">
        <v>37</v>
      </c>
      <c r="AX2150" s="12" t="s">
        <v>76</v>
      </c>
      <c r="AY2150" s="151" t="s">
        <v>146</v>
      </c>
    </row>
    <row r="2151" spans="2:51" s="12" customFormat="1" ht="12">
      <c r="B2151" s="150"/>
      <c r="D2151" s="144" t="s">
        <v>171</v>
      </c>
      <c r="E2151" s="151" t="s">
        <v>3</v>
      </c>
      <c r="F2151" s="152" t="s">
        <v>2045</v>
      </c>
      <c r="H2151" s="153">
        <v>2.103</v>
      </c>
      <c r="I2151" s="154"/>
      <c r="L2151" s="150"/>
      <c r="M2151" s="155"/>
      <c r="T2151" s="156"/>
      <c r="AT2151" s="151" t="s">
        <v>171</v>
      </c>
      <c r="AU2151" s="151" t="s">
        <v>86</v>
      </c>
      <c r="AV2151" s="12" t="s">
        <v>86</v>
      </c>
      <c r="AW2151" s="12" t="s">
        <v>37</v>
      </c>
      <c r="AX2151" s="12" t="s">
        <v>76</v>
      </c>
      <c r="AY2151" s="151" t="s">
        <v>146</v>
      </c>
    </row>
    <row r="2152" spans="2:51" s="14" customFormat="1" ht="12">
      <c r="B2152" s="163"/>
      <c r="D2152" s="144" t="s">
        <v>171</v>
      </c>
      <c r="E2152" s="164" t="s">
        <v>3</v>
      </c>
      <c r="F2152" s="165" t="s">
        <v>180</v>
      </c>
      <c r="H2152" s="166">
        <v>10.713</v>
      </c>
      <c r="I2152" s="167"/>
      <c r="L2152" s="163"/>
      <c r="M2152" s="168"/>
      <c r="T2152" s="169"/>
      <c r="AT2152" s="164" t="s">
        <v>171</v>
      </c>
      <c r="AU2152" s="164" t="s">
        <v>86</v>
      </c>
      <c r="AV2152" s="14" t="s">
        <v>153</v>
      </c>
      <c r="AW2152" s="14" t="s">
        <v>37</v>
      </c>
      <c r="AX2152" s="14" t="s">
        <v>84</v>
      </c>
      <c r="AY2152" s="164" t="s">
        <v>146</v>
      </c>
    </row>
    <row r="2153" spans="2:65" s="1" customFormat="1" ht="24.15" customHeight="1">
      <c r="B2153" s="129"/>
      <c r="C2153" s="170" t="s">
        <v>2046</v>
      </c>
      <c r="D2153" s="170" t="s">
        <v>257</v>
      </c>
      <c r="E2153" s="172" t="s">
        <v>2047</v>
      </c>
      <c r="F2153" s="173" t="s">
        <v>2048</v>
      </c>
      <c r="G2153" s="174" t="s">
        <v>151</v>
      </c>
      <c r="H2153" s="175">
        <v>10.713</v>
      </c>
      <c r="I2153" s="176"/>
      <c r="J2153" s="177">
        <f>ROUND(I2153*H2153,2)</f>
        <v>0</v>
      </c>
      <c r="K2153" s="173" t="s">
        <v>152</v>
      </c>
      <c r="L2153" s="178"/>
      <c r="M2153" s="179" t="s">
        <v>3</v>
      </c>
      <c r="N2153" s="180" t="s">
        <v>47</v>
      </c>
      <c r="P2153" s="140">
        <f>O2153*H2153</f>
        <v>0</v>
      </c>
      <c r="Q2153" s="140">
        <v>0.001</v>
      </c>
      <c r="R2153" s="140">
        <f>Q2153*H2153</f>
        <v>0.010712999999999999</v>
      </c>
      <c r="S2153" s="140">
        <v>0</v>
      </c>
      <c r="T2153" s="141">
        <f>S2153*H2153</f>
        <v>0</v>
      </c>
      <c r="AR2153" s="142" t="s">
        <v>379</v>
      </c>
      <c r="AT2153" s="142" t="s">
        <v>257</v>
      </c>
      <c r="AU2153" s="142" t="s">
        <v>86</v>
      </c>
      <c r="AY2153" s="18" t="s">
        <v>146</v>
      </c>
      <c r="BE2153" s="143">
        <f>IF(N2153="základní",J2153,0)</f>
        <v>0</v>
      </c>
      <c r="BF2153" s="143">
        <f>IF(N2153="snížená",J2153,0)</f>
        <v>0</v>
      </c>
      <c r="BG2153" s="143">
        <f>IF(N2153="zákl. přenesená",J2153,0)</f>
        <v>0</v>
      </c>
      <c r="BH2153" s="143">
        <f>IF(N2153="sníž. přenesená",J2153,0)</f>
        <v>0</v>
      </c>
      <c r="BI2153" s="143">
        <f>IF(N2153="nulová",J2153,0)</f>
        <v>0</v>
      </c>
      <c r="BJ2153" s="18" t="s">
        <v>84</v>
      </c>
      <c r="BK2153" s="143">
        <f>ROUND(I2153*H2153,2)</f>
        <v>0</v>
      </c>
      <c r="BL2153" s="18" t="s">
        <v>256</v>
      </c>
      <c r="BM2153" s="142" t="s">
        <v>2049</v>
      </c>
    </row>
    <row r="2154" spans="2:47" s="1" customFormat="1" ht="19.2">
      <c r="B2154" s="34"/>
      <c r="D2154" s="144" t="s">
        <v>155</v>
      </c>
      <c r="F2154" s="145" t="s">
        <v>2048</v>
      </c>
      <c r="I2154" s="146"/>
      <c r="L2154" s="34"/>
      <c r="M2154" s="147"/>
      <c r="T2154" s="55"/>
      <c r="AT2154" s="18" t="s">
        <v>155</v>
      </c>
      <c r="AU2154" s="18" t="s">
        <v>86</v>
      </c>
    </row>
    <row r="2155" spans="2:65" s="1" customFormat="1" ht="33" customHeight="1">
      <c r="B2155" s="129"/>
      <c r="C2155" s="130" t="s">
        <v>2050</v>
      </c>
      <c r="D2155" s="130" t="s">
        <v>148</v>
      </c>
      <c r="E2155" s="132" t="s">
        <v>2051</v>
      </c>
      <c r="F2155" s="133" t="s">
        <v>2052</v>
      </c>
      <c r="G2155" s="134" t="s">
        <v>641</v>
      </c>
      <c r="H2155" s="135">
        <v>37.72</v>
      </c>
      <c r="I2155" s="136"/>
      <c r="J2155" s="137">
        <f>ROUND(I2155*H2155,2)</f>
        <v>0</v>
      </c>
      <c r="K2155" s="133" t="s">
        <v>152</v>
      </c>
      <c r="L2155" s="34"/>
      <c r="M2155" s="138" t="s">
        <v>3</v>
      </c>
      <c r="N2155" s="139" t="s">
        <v>47</v>
      </c>
      <c r="P2155" s="140">
        <f>O2155*H2155</f>
        <v>0</v>
      </c>
      <c r="Q2155" s="140">
        <v>0</v>
      </c>
      <c r="R2155" s="140">
        <f>Q2155*H2155</f>
        <v>0</v>
      </c>
      <c r="S2155" s="140">
        <v>0</v>
      </c>
      <c r="T2155" s="141">
        <f>S2155*H2155</f>
        <v>0</v>
      </c>
      <c r="AR2155" s="142" t="s">
        <v>256</v>
      </c>
      <c r="AT2155" s="142" t="s">
        <v>148</v>
      </c>
      <c r="AU2155" s="142" t="s">
        <v>86</v>
      </c>
      <c r="AY2155" s="18" t="s">
        <v>146</v>
      </c>
      <c r="BE2155" s="143">
        <f>IF(N2155="základní",J2155,0)</f>
        <v>0</v>
      </c>
      <c r="BF2155" s="143">
        <f>IF(N2155="snížená",J2155,0)</f>
        <v>0</v>
      </c>
      <c r="BG2155" s="143">
        <f>IF(N2155="zákl. přenesená",J2155,0)</f>
        <v>0</v>
      </c>
      <c r="BH2155" s="143">
        <f>IF(N2155="sníž. přenesená",J2155,0)</f>
        <v>0</v>
      </c>
      <c r="BI2155" s="143">
        <f>IF(N2155="nulová",J2155,0)</f>
        <v>0</v>
      </c>
      <c r="BJ2155" s="18" t="s">
        <v>84</v>
      </c>
      <c r="BK2155" s="143">
        <f>ROUND(I2155*H2155,2)</f>
        <v>0</v>
      </c>
      <c r="BL2155" s="18" t="s">
        <v>256</v>
      </c>
      <c r="BM2155" s="142" t="s">
        <v>2053</v>
      </c>
    </row>
    <row r="2156" spans="2:47" s="1" customFormat="1" ht="28.8">
      <c r="B2156" s="34"/>
      <c r="D2156" s="144" t="s">
        <v>155</v>
      </c>
      <c r="F2156" s="145" t="s">
        <v>2054</v>
      </c>
      <c r="I2156" s="146"/>
      <c r="L2156" s="34"/>
      <c r="M2156" s="147"/>
      <c r="T2156" s="55"/>
      <c r="AT2156" s="18" t="s">
        <v>155</v>
      </c>
      <c r="AU2156" s="18" t="s">
        <v>86</v>
      </c>
    </row>
    <row r="2157" spans="2:47" s="1" customFormat="1" ht="12">
      <c r="B2157" s="34"/>
      <c r="D2157" s="148" t="s">
        <v>157</v>
      </c>
      <c r="F2157" s="149" t="s">
        <v>2055</v>
      </c>
      <c r="I2157" s="146"/>
      <c r="L2157" s="34"/>
      <c r="M2157" s="147"/>
      <c r="T2157" s="55"/>
      <c r="AT2157" s="18" t="s">
        <v>157</v>
      </c>
      <c r="AU2157" s="18" t="s">
        <v>86</v>
      </c>
    </row>
    <row r="2158" spans="2:51" s="12" customFormat="1" ht="12">
      <c r="B2158" s="150"/>
      <c r="D2158" s="144" t="s">
        <v>171</v>
      </c>
      <c r="E2158" s="151" t="s">
        <v>3</v>
      </c>
      <c r="F2158" s="152" t="s">
        <v>2056</v>
      </c>
      <c r="H2158" s="153">
        <v>37.72</v>
      </c>
      <c r="I2158" s="154"/>
      <c r="L2158" s="150"/>
      <c r="M2158" s="155"/>
      <c r="T2158" s="156"/>
      <c r="AT2158" s="151" t="s">
        <v>171</v>
      </c>
      <c r="AU2158" s="151" t="s">
        <v>86</v>
      </c>
      <c r="AV2158" s="12" t="s">
        <v>86</v>
      </c>
      <c r="AW2158" s="12" t="s">
        <v>37</v>
      </c>
      <c r="AX2158" s="12" t="s">
        <v>76</v>
      </c>
      <c r="AY2158" s="151" t="s">
        <v>146</v>
      </c>
    </row>
    <row r="2159" spans="2:51" s="14" customFormat="1" ht="12">
      <c r="B2159" s="163"/>
      <c r="D2159" s="144" t="s">
        <v>171</v>
      </c>
      <c r="E2159" s="164" t="s">
        <v>3</v>
      </c>
      <c r="F2159" s="165" t="s">
        <v>180</v>
      </c>
      <c r="H2159" s="166">
        <v>37.72</v>
      </c>
      <c r="I2159" s="167"/>
      <c r="L2159" s="163"/>
      <c r="M2159" s="168"/>
      <c r="T2159" s="169"/>
      <c r="AT2159" s="164" t="s">
        <v>171</v>
      </c>
      <c r="AU2159" s="164" t="s">
        <v>86</v>
      </c>
      <c r="AV2159" s="14" t="s">
        <v>153</v>
      </c>
      <c r="AW2159" s="14" t="s">
        <v>37</v>
      </c>
      <c r="AX2159" s="14" t="s">
        <v>84</v>
      </c>
      <c r="AY2159" s="164" t="s">
        <v>146</v>
      </c>
    </row>
    <row r="2160" spans="2:65" s="1" customFormat="1" ht="24.15" customHeight="1">
      <c r="B2160" s="129"/>
      <c r="C2160" s="170" t="s">
        <v>2057</v>
      </c>
      <c r="D2160" s="170" t="s">
        <v>257</v>
      </c>
      <c r="E2160" s="172" t="s">
        <v>2058</v>
      </c>
      <c r="F2160" s="173" t="s">
        <v>2059</v>
      </c>
      <c r="G2160" s="174" t="s">
        <v>151</v>
      </c>
      <c r="H2160" s="175">
        <v>37.72</v>
      </c>
      <c r="I2160" s="176"/>
      <c r="J2160" s="177">
        <f>ROUND(I2160*H2160,2)</f>
        <v>0</v>
      </c>
      <c r="K2160" s="173" t="s">
        <v>152</v>
      </c>
      <c r="L2160" s="178"/>
      <c r="M2160" s="179" t="s">
        <v>3</v>
      </c>
      <c r="N2160" s="180" t="s">
        <v>47</v>
      </c>
      <c r="P2160" s="140">
        <f>O2160*H2160</f>
        <v>0</v>
      </c>
      <c r="Q2160" s="140">
        <v>0.001</v>
      </c>
      <c r="R2160" s="140">
        <f>Q2160*H2160</f>
        <v>0.03772</v>
      </c>
      <c r="S2160" s="140">
        <v>0</v>
      </c>
      <c r="T2160" s="141">
        <f>S2160*H2160</f>
        <v>0</v>
      </c>
      <c r="AR2160" s="142" t="s">
        <v>379</v>
      </c>
      <c r="AT2160" s="142" t="s">
        <v>257</v>
      </c>
      <c r="AU2160" s="142" t="s">
        <v>86</v>
      </c>
      <c r="AY2160" s="18" t="s">
        <v>146</v>
      </c>
      <c r="BE2160" s="143">
        <f>IF(N2160="základní",J2160,0)</f>
        <v>0</v>
      </c>
      <c r="BF2160" s="143">
        <f>IF(N2160="snížená",J2160,0)</f>
        <v>0</v>
      </c>
      <c r="BG2160" s="143">
        <f>IF(N2160="zákl. přenesená",J2160,0)</f>
        <v>0</v>
      </c>
      <c r="BH2160" s="143">
        <f>IF(N2160="sníž. přenesená",J2160,0)</f>
        <v>0</v>
      </c>
      <c r="BI2160" s="143">
        <f>IF(N2160="nulová",J2160,0)</f>
        <v>0</v>
      </c>
      <c r="BJ2160" s="18" t="s">
        <v>84</v>
      </c>
      <c r="BK2160" s="143">
        <f>ROUND(I2160*H2160,2)</f>
        <v>0</v>
      </c>
      <c r="BL2160" s="18" t="s">
        <v>256</v>
      </c>
      <c r="BM2160" s="142" t="s">
        <v>2060</v>
      </c>
    </row>
    <row r="2161" spans="2:47" s="1" customFormat="1" ht="19.2">
      <c r="B2161" s="34"/>
      <c r="D2161" s="144" t="s">
        <v>155</v>
      </c>
      <c r="F2161" s="145" t="s">
        <v>2059</v>
      </c>
      <c r="I2161" s="146"/>
      <c r="L2161" s="34"/>
      <c r="M2161" s="147"/>
      <c r="T2161" s="55"/>
      <c r="AT2161" s="18" t="s">
        <v>155</v>
      </c>
      <c r="AU2161" s="18" t="s">
        <v>86</v>
      </c>
    </row>
    <row r="2162" spans="2:65" s="1" customFormat="1" ht="24.15" customHeight="1">
      <c r="B2162" s="129"/>
      <c r="C2162" s="130" t="s">
        <v>2061</v>
      </c>
      <c r="D2162" s="130" t="s">
        <v>148</v>
      </c>
      <c r="E2162" s="132" t="s">
        <v>2062</v>
      </c>
      <c r="F2162" s="133" t="s">
        <v>2063</v>
      </c>
      <c r="G2162" s="134" t="s">
        <v>1004</v>
      </c>
      <c r="H2162" s="188"/>
      <c r="I2162" s="136"/>
      <c r="J2162" s="137">
        <f>ROUND(I2162*H2162,2)</f>
        <v>0</v>
      </c>
      <c r="K2162" s="133" t="s">
        <v>152</v>
      </c>
      <c r="L2162" s="34"/>
      <c r="M2162" s="138" t="s">
        <v>3</v>
      </c>
      <c r="N2162" s="139" t="s">
        <v>47</v>
      </c>
      <c r="P2162" s="140">
        <f>O2162*H2162</f>
        <v>0</v>
      </c>
      <c r="Q2162" s="140">
        <v>0</v>
      </c>
      <c r="R2162" s="140">
        <f>Q2162*H2162</f>
        <v>0</v>
      </c>
      <c r="S2162" s="140">
        <v>0</v>
      </c>
      <c r="T2162" s="141">
        <f>S2162*H2162</f>
        <v>0</v>
      </c>
      <c r="AR2162" s="142" t="s">
        <v>256</v>
      </c>
      <c r="AT2162" s="142" t="s">
        <v>148</v>
      </c>
      <c r="AU2162" s="142" t="s">
        <v>86</v>
      </c>
      <c r="AY2162" s="18" t="s">
        <v>146</v>
      </c>
      <c r="BE2162" s="143">
        <f>IF(N2162="základní",J2162,0)</f>
        <v>0</v>
      </c>
      <c r="BF2162" s="143">
        <f>IF(N2162="snížená",J2162,0)</f>
        <v>0</v>
      </c>
      <c r="BG2162" s="143">
        <f>IF(N2162="zákl. přenesená",J2162,0)</f>
        <v>0</v>
      </c>
      <c r="BH2162" s="143">
        <f>IF(N2162="sníž. přenesená",J2162,0)</f>
        <v>0</v>
      </c>
      <c r="BI2162" s="143">
        <f>IF(N2162="nulová",J2162,0)</f>
        <v>0</v>
      </c>
      <c r="BJ2162" s="18" t="s">
        <v>84</v>
      </c>
      <c r="BK2162" s="143">
        <f>ROUND(I2162*H2162,2)</f>
        <v>0</v>
      </c>
      <c r="BL2162" s="18" t="s">
        <v>256</v>
      </c>
      <c r="BM2162" s="142" t="s">
        <v>2064</v>
      </c>
    </row>
    <row r="2163" spans="2:47" s="1" customFormat="1" ht="28.8">
      <c r="B2163" s="34"/>
      <c r="D2163" s="144" t="s">
        <v>155</v>
      </c>
      <c r="F2163" s="145" t="s">
        <v>2065</v>
      </c>
      <c r="I2163" s="146"/>
      <c r="L2163" s="34"/>
      <c r="M2163" s="147"/>
      <c r="T2163" s="55"/>
      <c r="AT2163" s="18" t="s">
        <v>155</v>
      </c>
      <c r="AU2163" s="18" t="s">
        <v>86</v>
      </c>
    </row>
    <row r="2164" spans="2:47" s="1" customFormat="1" ht="12">
      <c r="B2164" s="34"/>
      <c r="D2164" s="148" t="s">
        <v>157</v>
      </c>
      <c r="F2164" s="149" t="s">
        <v>2066</v>
      </c>
      <c r="I2164" s="146"/>
      <c r="L2164" s="34"/>
      <c r="M2164" s="147"/>
      <c r="T2164" s="55"/>
      <c r="AT2164" s="18" t="s">
        <v>157</v>
      </c>
      <c r="AU2164" s="18" t="s">
        <v>86</v>
      </c>
    </row>
    <row r="2165" spans="2:63" s="11" customFormat="1" ht="25.95" customHeight="1">
      <c r="B2165" s="117"/>
      <c r="D2165" s="118" t="s">
        <v>75</v>
      </c>
      <c r="E2165" s="119" t="s">
        <v>2067</v>
      </c>
      <c r="F2165" s="119" t="s">
        <v>2068</v>
      </c>
      <c r="I2165" s="120"/>
      <c r="J2165" s="121">
        <f>BK2165</f>
        <v>0</v>
      </c>
      <c r="L2165" s="117"/>
      <c r="M2165" s="122"/>
      <c r="P2165" s="123">
        <f>SUM(P2166:P2171)</f>
        <v>0</v>
      </c>
      <c r="R2165" s="123">
        <f>SUM(R2166:R2171)</f>
        <v>0</v>
      </c>
      <c r="T2165" s="124">
        <f>SUM(T2166:T2171)</f>
        <v>0</v>
      </c>
      <c r="AR2165" s="118" t="s">
        <v>153</v>
      </c>
      <c r="AT2165" s="125" t="s">
        <v>75</v>
      </c>
      <c r="AU2165" s="125" t="s">
        <v>76</v>
      </c>
      <c r="AY2165" s="118" t="s">
        <v>146</v>
      </c>
      <c r="BK2165" s="126">
        <f>SUM(BK2166:BK2171)</f>
        <v>0</v>
      </c>
    </row>
    <row r="2166" spans="2:65" s="1" customFormat="1" ht="21.75" customHeight="1">
      <c r="B2166" s="129"/>
      <c r="C2166" s="130" t="s">
        <v>2069</v>
      </c>
      <c r="D2166" s="130" t="s">
        <v>148</v>
      </c>
      <c r="E2166" s="132" t="s">
        <v>2070</v>
      </c>
      <c r="F2166" s="133" t="s">
        <v>2071</v>
      </c>
      <c r="G2166" s="134" t="s">
        <v>2072</v>
      </c>
      <c r="H2166" s="135">
        <v>100</v>
      </c>
      <c r="I2166" s="136"/>
      <c r="J2166" s="137">
        <f>ROUND(I2166*H2166,2)</f>
        <v>0</v>
      </c>
      <c r="K2166" s="133" t="s">
        <v>152</v>
      </c>
      <c r="L2166" s="34"/>
      <c r="M2166" s="138" t="s">
        <v>3</v>
      </c>
      <c r="N2166" s="139" t="s">
        <v>47</v>
      </c>
      <c r="P2166" s="140">
        <f>O2166*H2166</f>
        <v>0</v>
      </c>
      <c r="Q2166" s="140">
        <v>0</v>
      </c>
      <c r="R2166" s="140">
        <f>Q2166*H2166</f>
        <v>0</v>
      </c>
      <c r="S2166" s="140">
        <v>0</v>
      </c>
      <c r="T2166" s="141">
        <f>S2166*H2166</f>
        <v>0</v>
      </c>
      <c r="AR2166" s="142" t="s">
        <v>2073</v>
      </c>
      <c r="AT2166" s="142" t="s">
        <v>148</v>
      </c>
      <c r="AU2166" s="142" t="s">
        <v>84</v>
      </c>
      <c r="AY2166" s="18" t="s">
        <v>146</v>
      </c>
      <c r="BE2166" s="143">
        <f>IF(N2166="základní",J2166,0)</f>
        <v>0</v>
      </c>
      <c r="BF2166" s="143">
        <f>IF(N2166="snížená",J2166,0)</f>
        <v>0</v>
      </c>
      <c r="BG2166" s="143">
        <f>IF(N2166="zákl. přenesená",J2166,0)</f>
        <v>0</v>
      </c>
      <c r="BH2166" s="143">
        <f>IF(N2166="sníž. přenesená",J2166,0)</f>
        <v>0</v>
      </c>
      <c r="BI2166" s="143">
        <f>IF(N2166="nulová",J2166,0)</f>
        <v>0</v>
      </c>
      <c r="BJ2166" s="18" t="s">
        <v>84</v>
      </c>
      <c r="BK2166" s="143">
        <f>ROUND(I2166*H2166,2)</f>
        <v>0</v>
      </c>
      <c r="BL2166" s="18" t="s">
        <v>2073</v>
      </c>
      <c r="BM2166" s="142" t="s">
        <v>2074</v>
      </c>
    </row>
    <row r="2167" spans="2:47" s="1" customFormat="1" ht="19.2">
      <c r="B2167" s="34"/>
      <c r="D2167" s="144" t="s">
        <v>155</v>
      </c>
      <c r="F2167" s="145" t="s">
        <v>2075</v>
      </c>
      <c r="I2167" s="146"/>
      <c r="L2167" s="34"/>
      <c r="M2167" s="147"/>
      <c r="T2167" s="55"/>
      <c r="AT2167" s="18" t="s">
        <v>155</v>
      </c>
      <c r="AU2167" s="18" t="s">
        <v>84</v>
      </c>
    </row>
    <row r="2168" spans="2:47" s="1" customFormat="1" ht="12">
      <c r="B2168" s="34"/>
      <c r="D2168" s="148" t="s">
        <v>157</v>
      </c>
      <c r="F2168" s="149" t="s">
        <v>2076</v>
      </c>
      <c r="I2168" s="146"/>
      <c r="L2168" s="34"/>
      <c r="M2168" s="147"/>
      <c r="T2168" s="55"/>
      <c r="AT2168" s="18" t="s">
        <v>157</v>
      </c>
      <c r="AU2168" s="18" t="s">
        <v>84</v>
      </c>
    </row>
    <row r="2169" spans="2:65" s="1" customFormat="1" ht="16.5" customHeight="1">
      <c r="B2169" s="129"/>
      <c r="C2169" s="130" t="s">
        <v>2077</v>
      </c>
      <c r="D2169" s="130" t="s">
        <v>148</v>
      </c>
      <c r="E2169" s="132" t="s">
        <v>2078</v>
      </c>
      <c r="F2169" s="133" t="s">
        <v>2079</v>
      </c>
      <c r="G2169" s="134" t="s">
        <v>2072</v>
      </c>
      <c r="H2169" s="135">
        <v>70</v>
      </c>
      <c r="I2169" s="136"/>
      <c r="J2169" s="137">
        <f>ROUND(I2169*H2169,2)</f>
        <v>0</v>
      </c>
      <c r="K2169" s="133" t="s">
        <v>152</v>
      </c>
      <c r="L2169" s="34"/>
      <c r="M2169" s="138" t="s">
        <v>3</v>
      </c>
      <c r="N2169" s="139" t="s">
        <v>47</v>
      </c>
      <c r="P2169" s="140">
        <f>O2169*H2169</f>
        <v>0</v>
      </c>
      <c r="Q2169" s="140">
        <v>0</v>
      </c>
      <c r="R2169" s="140">
        <f>Q2169*H2169</f>
        <v>0</v>
      </c>
      <c r="S2169" s="140">
        <v>0</v>
      </c>
      <c r="T2169" s="141">
        <f>S2169*H2169</f>
        <v>0</v>
      </c>
      <c r="AR2169" s="142" t="s">
        <v>2073</v>
      </c>
      <c r="AT2169" s="142" t="s">
        <v>148</v>
      </c>
      <c r="AU2169" s="142" t="s">
        <v>84</v>
      </c>
      <c r="AY2169" s="18" t="s">
        <v>146</v>
      </c>
      <c r="BE2169" s="143">
        <f>IF(N2169="základní",J2169,0)</f>
        <v>0</v>
      </c>
      <c r="BF2169" s="143">
        <f>IF(N2169="snížená",J2169,0)</f>
        <v>0</v>
      </c>
      <c r="BG2169" s="143">
        <f>IF(N2169="zákl. přenesená",J2169,0)</f>
        <v>0</v>
      </c>
      <c r="BH2169" s="143">
        <f>IF(N2169="sníž. přenesená",J2169,0)</f>
        <v>0</v>
      </c>
      <c r="BI2169" s="143">
        <f>IF(N2169="nulová",J2169,0)</f>
        <v>0</v>
      </c>
      <c r="BJ2169" s="18" t="s">
        <v>84</v>
      </c>
      <c r="BK2169" s="143">
        <f>ROUND(I2169*H2169,2)</f>
        <v>0</v>
      </c>
      <c r="BL2169" s="18" t="s">
        <v>2073</v>
      </c>
      <c r="BM2169" s="142" t="s">
        <v>2080</v>
      </c>
    </row>
    <row r="2170" spans="2:47" s="1" customFormat="1" ht="19.2">
      <c r="B2170" s="34"/>
      <c r="D2170" s="144" t="s">
        <v>155</v>
      </c>
      <c r="F2170" s="145" t="s">
        <v>2081</v>
      </c>
      <c r="I2170" s="146"/>
      <c r="L2170" s="34"/>
      <c r="M2170" s="147"/>
      <c r="T2170" s="55"/>
      <c r="AT2170" s="18" t="s">
        <v>155</v>
      </c>
      <c r="AU2170" s="18" t="s">
        <v>84</v>
      </c>
    </row>
    <row r="2171" spans="2:47" s="1" customFormat="1" ht="12">
      <c r="B2171" s="34"/>
      <c r="D2171" s="148" t="s">
        <v>157</v>
      </c>
      <c r="F2171" s="149" t="s">
        <v>2082</v>
      </c>
      <c r="I2171" s="146"/>
      <c r="L2171" s="34"/>
      <c r="M2171" s="189"/>
      <c r="N2171" s="190"/>
      <c r="O2171" s="190"/>
      <c r="P2171" s="190"/>
      <c r="Q2171" s="190"/>
      <c r="R2171" s="190"/>
      <c r="S2171" s="190"/>
      <c r="T2171" s="191"/>
      <c r="AT2171" s="18" t="s">
        <v>157</v>
      </c>
      <c r="AU2171" s="18" t="s">
        <v>84</v>
      </c>
    </row>
    <row r="2172" spans="2:12" s="1" customFormat="1" ht="6.9" customHeight="1">
      <c r="B2172" s="43"/>
      <c r="C2172" s="44"/>
      <c r="D2172" s="44"/>
      <c r="E2172" s="44"/>
      <c r="F2172" s="44"/>
      <c r="G2172" s="44"/>
      <c r="H2172" s="44"/>
      <c r="I2172" s="44"/>
      <c r="J2172" s="44"/>
      <c r="K2172" s="44"/>
      <c r="L2172" s="34"/>
    </row>
  </sheetData>
  <autoFilter ref="C100:K2171"/>
  <mergeCells count="9">
    <mergeCell ref="E50:H50"/>
    <mergeCell ref="E91:H91"/>
    <mergeCell ref="E93:H93"/>
    <mergeCell ref="L2:V2"/>
    <mergeCell ref="E7:H7"/>
    <mergeCell ref="E9:H9"/>
    <mergeCell ref="E18:H18"/>
    <mergeCell ref="E27:H27"/>
    <mergeCell ref="E48:H48"/>
  </mergeCells>
  <hyperlinks>
    <hyperlink ref="F106" r:id="rId1" display="https://podminky.urs.cz/item/CS_URS_2023_02/111111101"/>
    <hyperlink ref="F109" r:id="rId2" display="https://podminky.urs.cz/item/CS_URS_2023_02/121112003"/>
    <hyperlink ref="F112" r:id="rId3" display="https://podminky.urs.cz/item/CS_URS_2023_02/122211101"/>
    <hyperlink ref="F116" r:id="rId4" display="https://podminky.urs.cz/item/CS_URS_2023_02/131213701"/>
    <hyperlink ref="F122" r:id="rId5" display="https://podminky.urs.cz/item/CS_URS_2023_02/139711111"/>
    <hyperlink ref="F128" r:id="rId6" display="https://podminky.urs.cz/item/CS_URS_2023_02/161111502"/>
    <hyperlink ref="F134" r:id="rId7" display="https://podminky.urs.cz/item/CS_URS_2023_02/162211311"/>
    <hyperlink ref="F140" r:id="rId8" display="https://podminky.urs.cz/item/CS_URS_2023_02/162751117"/>
    <hyperlink ref="F146" r:id="rId9" display="https://podminky.urs.cz/item/CS_URS_2023_02/162751119"/>
    <hyperlink ref="F152" r:id="rId10" display="https://podminky.urs.cz/item/CS_URS_2023_02/167111101"/>
    <hyperlink ref="F158" r:id="rId11" display="https://podminky.urs.cz/item/CS_URS_2023_02/171201221"/>
    <hyperlink ref="F164" r:id="rId12" display="https://podminky.urs.cz/item/CS_URS_2023_02/171251201"/>
    <hyperlink ref="F170" r:id="rId13" display="https://podminky.urs.cz/item/CS_URS_2023_02/174111101"/>
    <hyperlink ref="F177" r:id="rId14" display="https://podminky.urs.cz/item/CS_URS_2023_02/174111109"/>
    <hyperlink ref="F184" r:id="rId15" display="https://podminky.urs.cz/item/CS_URS_2023_02/175111101"/>
    <hyperlink ref="F195" r:id="rId16" display="https://podminky.urs.cz/item/CS_URS_2023_02/273322511"/>
    <hyperlink ref="F202" r:id="rId17" display="https://podminky.urs.cz/item/CS_URS_2023_02/273361821"/>
    <hyperlink ref="F209" r:id="rId18" display="https://podminky.urs.cz/item/CS_URS_2023_02/275313711"/>
    <hyperlink ref="F215" r:id="rId19" display="https://podminky.urs.cz/item/CS_URS_2023_02/275351121"/>
    <hyperlink ref="F221" r:id="rId20" display="https://podminky.urs.cz/item/CS_URS_2023_02/275351122"/>
    <hyperlink ref="F227" r:id="rId21" display="https://podminky.urs.cz/item/CS_URS_2023_02/275361821"/>
    <hyperlink ref="F235" r:id="rId22" display="https://podminky.urs.cz/item/CS_URS_2023_02/317234410"/>
    <hyperlink ref="F243" r:id="rId23" display="https://podminky.urs.cz/item/CS_URS_2023_02/330321515"/>
    <hyperlink ref="F249" r:id="rId24" display="https://podminky.urs.cz/item/CS_URS_2023_02/331351121"/>
    <hyperlink ref="F255" r:id="rId25" display="https://podminky.urs.cz/item/CS_URS_2023_02/331351122"/>
    <hyperlink ref="F261" r:id="rId26" display="https://podminky.urs.cz/item/CS_URS_2023_02/331351911"/>
    <hyperlink ref="F267" r:id="rId27" display="https://podminky.urs.cz/item/CS_URS_2023_02/331361821"/>
    <hyperlink ref="F272" r:id="rId28" display="https://podminky.urs.cz/item/CS_URS_2023_02/340239212"/>
    <hyperlink ref="F284" r:id="rId29" display="https://podminky.urs.cz/item/CS_URS_2023_02/342244121"/>
    <hyperlink ref="F295" r:id="rId30" display="https://podminky.urs.cz/item/CS_URS_2023_02/342291121"/>
    <hyperlink ref="F298" r:id="rId31" display="https://podminky.urs.cz/item/CS_URS_2023_02/346244381"/>
    <hyperlink ref="F302" r:id="rId32" display="https://podminky.urs.cz/item/CS_URS_2023_02/349231821"/>
    <hyperlink ref="F313" r:id="rId33" display="https://podminky.urs.cz/item/CS_URS_2023_02/564750001"/>
    <hyperlink ref="F316" r:id="rId34" display="https://podminky.urs.cz/item/CS_URS_2023_02/564770101"/>
    <hyperlink ref="F319" r:id="rId35" display="https://podminky.urs.cz/item/CS_URS_2023_02/596211110"/>
    <hyperlink ref="F326" r:id="rId36" display="https://podminky.urs.cz/item/CS_URS_2023_02/611315112"/>
    <hyperlink ref="F336" r:id="rId37" display="https://podminky.urs.cz/item/CS_URS_2023_02/611315122"/>
    <hyperlink ref="F346" r:id="rId38" display="https://podminky.urs.cz/item/CS_URS_2023_02/612131101"/>
    <hyperlink ref="F367" r:id="rId39" display="https://podminky.urs.cz/item/CS_URS_2023_02/612131121"/>
    <hyperlink ref="F415" r:id="rId40" display="https://podminky.urs.cz/item/CS_URS_2023_02/612142001"/>
    <hyperlink ref="F454" r:id="rId41" display="https://podminky.urs.cz/item/CS_URS_2023_02/612315112"/>
    <hyperlink ref="F468" r:id="rId42" display="https://podminky.urs.cz/item/CS_URS_2023_02/612321141"/>
    <hyperlink ref="F489" r:id="rId43" display="https://podminky.urs.cz/item/CS_URS_2023_02/612321191"/>
    <hyperlink ref="F511" r:id="rId44" display="https://podminky.urs.cz/item/CS_URS_2023_02/612325302"/>
    <hyperlink ref="F522" r:id="rId45" display="https://podminky.urs.cz/item/CS_URS_2023_02/612325419"/>
    <hyperlink ref="F557" r:id="rId46" display="https://podminky.urs.cz/item/CS_URS_2023_02/619995001"/>
    <hyperlink ref="F566" r:id="rId47" display="https://podminky.urs.cz/item/CS_URS_2023_02/622212001"/>
    <hyperlink ref="F575" r:id="rId48" display="https://podminky.urs.cz/item/CS_URS_2023_02/631311234"/>
    <hyperlink ref="F581" r:id="rId49" display="https://podminky.urs.cz/item/CS_URS_2023_02/631312141"/>
    <hyperlink ref="F591" r:id="rId50" display="https://podminky.urs.cz/item/CS_URS_2023_02/631319013"/>
    <hyperlink ref="F597" r:id="rId51" display="https://podminky.urs.cz/item/CS_URS_2023_02/631319175"/>
    <hyperlink ref="F603" r:id="rId52" display="https://podminky.urs.cz/item/CS_URS_2023_02/631319185"/>
    <hyperlink ref="F609" r:id="rId53" display="https://podminky.urs.cz/item/CS_URS_2023_02/631319197"/>
    <hyperlink ref="F615" r:id="rId54" display="https://podminky.urs.cz/item/CS_URS_2023_02/631351101"/>
    <hyperlink ref="F621" r:id="rId55" display="https://podminky.urs.cz/item/CS_URS_2023_02/631351102"/>
    <hyperlink ref="F627" r:id="rId56" display="https://podminky.urs.cz/item/CS_URS_2023_02/631361821"/>
    <hyperlink ref="F636" r:id="rId57" display="https://podminky.urs.cz/item/CS_URS_2023_02/632451254"/>
    <hyperlink ref="F643" r:id="rId58" display="https://podminky.urs.cz/item/CS_URS_2023_02/632451293"/>
    <hyperlink ref="F650" r:id="rId59" display="https://podminky.urs.cz/item/CS_URS_2023_02/635111421"/>
    <hyperlink ref="F653" r:id="rId60" display="https://podminky.urs.cz/item/CS_URS_2023_02/642942111"/>
    <hyperlink ref="F664" r:id="rId61" display="https://podminky.urs.cz/item/CS_URS_2023_02/642945111"/>
    <hyperlink ref="F680" r:id="rId62" display="https://podminky.urs.cz/item/CS_URS_2023_02/899722114"/>
    <hyperlink ref="F684" r:id="rId63" display="https://podminky.urs.cz/item/CS_URS_2023_02/916231213"/>
    <hyperlink ref="F690" r:id="rId64" display="https://podminky.urs.cz/item/CS_URS_2023_02/936124113"/>
    <hyperlink ref="F695" r:id="rId65" display="https://podminky.urs.cz/item/CS_URS_2023_02/949101112"/>
    <hyperlink ref="F702" r:id="rId66" display="https://podminky.urs.cz/item/CS_URS_2023_02/952901111"/>
    <hyperlink ref="F709" r:id="rId67" display="https://podminky.urs.cz/item/CS_URS_2023_02/953171022"/>
    <hyperlink ref="F716" r:id="rId68" display="https://podminky.urs.cz/item/CS_URS_2023_02/953943211"/>
    <hyperlink ref="F723" r:id="rId69" display="https://podminky.urs.cz/item/CS_URS_2023_02/953993326"/>
    <hyperlink ref="F728" r:id="rId70" display="https://podminky.urs.cz/item/CS_URS_2023_02/962031136"/>
    <hyperlink ref="F746" r:id="rId71" display="https://podminky.urs.cz/item/CS_URS_2023_02/962032231"/>
    <hyperlink ref="F759" r:id="rId72" display="https://podminky.urs.cz/item/CS_URS_2023_02/965042141"/>
    <hyperlink ref="F766" r:id="rId73" display="https://podminky.urs.cz/item/CS_URS_2023_02/965046111"/>
    <hyperlink ref="F776" r:id="rId74" display="https://podminky.urs.cz/item/CS_URS_2023_02/965046119"/>
    <hyperlink ref="F786" r:id="rId75" display="https://podminky.urs.cz/item/CS_URS_2023_02/965049111"/>
    <hyperlink ref="F793" r:id="rId76" display="https://podminky.urs.cz/item/CS_URS_2023_02/965082923"/>
    <hyperlink ref="F800" r:id="rId77" display="https://podminky.urs.cz/item/CS_URS_2023_02/965082941"/>
    <hyperlink ref="F807" r:id="rId78" display="https://podminky.urs.cz/item/CS_URS_2023_02/967031132"/>
    <hyperlink ref="F814" r:id="rId79" display="https://podminky.urs.cz/item/CS_URS_2023_02/968062356"/>
    <hyperlink ref="F821" r:id="rId80" display="https://podminky.urs.cz/item/CS_URS_2023_02/968062455"/>
    <hyperlink ref="F833" r:id="rId81" display="https://podminky.urs.cz/item/CS_URS_2023_02/968062456"/>
    <hyperlink ref="F843" r:id="rId82" display="https://podminky.urs.cz/item/CS_URS_2023_02/971033631"/>
    <hyperlink ref="F851" r:id="rId83" display="https://podminky.urs.cz/item/CS_URS_2023_02/971033641"/>
    <hyperlink ref="F858" r:id="rId84" display="https://podminky.urs.cz/item/CS_URS_2023_02/971033681"/>
    <hyperlink ref="F865" r:id="rId85" display="https://podminky.urs.cz/item/CS_URS_2023_02/973031151"/>
    <hyperlink ref="F871" r:id="rId86" display="https://podminky.urs.cz/item/CS_URS_2023_02/973031325"/>
    <hyperlink ref="F877" r:id="rId87" display="https://podminky.urs.cz/item/CS_URS_2023_02/974031666"/>
    <hyperlink ref="F885" r:id="rId88" display="https://podminky.urs.cz/item/CS_URS_2023_02/978013161"/>
    <hyperlink ref="F927" r:id="rId89" display="https://podminky.urs.cz/item/CS_URS_2023_02/997013213"/>
    <hyperlink ref="F930" r:id="rId90" display="https://podminky.urs.cz/item/CS_URS_2023_02/997013501"/>
    <hyperlink ref="F933" r:id="rId91" display="https://podminky.urs.cz/item/CS_URS_2023_02/997013509"/>
    <hyperlink ref="F937" r:id="rId92" display="https://podminky.urs.cz/item/CS_URS_2023_02/997013631"/>
    <hyperlink ref="F941" r:id="rId93" display="https://podminky.urs.cz/item/CS_URS_2023_02/998018002"/>
    <hyperlink ref="F946" r:id="rId94" display="https://podminky.urs.cz/item/CS_URS_2023_02/711111001"/>
    <hyperlink ref="F956" r:id="rId95" display="https://podminky.urs.cz/item/CS_URS_2023_02/711131811"/>
    <hyperlink ref="F963" r:id="rId96" display="https://podminky.urs.cz/item/CS_URS_2023_02/711141559"/>
    <hyperlink ref="F973" r:id="rId97" display="https://podminky.urs.cz/item/CS_URS_2023_02/998711202"/>
    <hyperlink ref="F977" r:id="rId98" display="https://podminky.urs.cz/item/CS_URS_2023_02/713121111"/>
    <hyperlink ref="F989" r:id="rId99" display="https://podminky.urs.cz/item/CS_URS_2023_02/713191132"/>
    <hyperlink ref="F999" r:id="rId100" display="https://podminky.urs.cz/item/CS_URS_2023_02/713411121"/>
    <hyperlink ref="F1005" r:id="rId101" display="https://podminky.urs.cz/item/CS_URS_2023_02/713421111"/>
    <hyperlink ref="F1011" r:id="rId102" display="https://podminky.urs.cz/item/CS_URS_2023_02/998713202"/>
    <hyperlink ref="F1015" r:id="rId103" display="https://podminky.urs.cz/item/CS_URS_2023_02/763111411"/>
    <hyperlink ref="F1025" r:id="rId104" display="https://podminky.urs.cz/item/CS_URS_2023_02/763111414"/>
    <hyperlink ref="F1041" r:id="rId105" display="https://podminky.urs.cz/item/CS_URS_2023_02/763111417"/>
    <hyperlink ref="F1054" r:id="rId106" display="https://podminky.urs.cz/item/CS_URS_2023_02/763111431"/>
    <hyperlink ref="F1069" r:id="rId107" display="https://podminky.urs.cz/item/CS_URS_2023_02/763111433"/>
    <hyperlink ref="F1080" r:id="rId108" display="https://podminky.urs.cz/item/CS_URS_2023_02/763111717"/>
    <hyperlink ref="F1084" r:id="rId109" display="https://podminky.urs.cz/item/CS_URS_2023_02/763111720"/>
    <hyperlink ref="F1087" r:id="rId110" display="https://podminky.urs.cz/item/CS_URS_2023_02/763111721"/>
    <hyperlink ref="F1090" r:id="rId111" display="https://podminky.urs.cz/item/CS_URS_2023_02/763113319"/>
    <hyperlink ref="F1097" r:id="rId112" display="https://podminky.urs.cz/item/CS_URS_2023_02/763121211"/>
    <hyperlink ref="F1107" r:id="rId113" display="https://podminky.urs.cz/item/CS_URS_2023_02/763121411"/>
    <hyperlink ref="F1115" r:id="rId114" display="https://podminky.urs.cz/item/CS_URS_2023_02/763121422"/>
    <hyperlink ref="F1128" r:id="rId115" display="https://podminky.urs.cz/item/CS_URS_2023_02/763121811"/>
    <hyperlink ref="F1135" r:id="rId116" display="https://podminky.urs.cz/item/CS_URS_2023_02/763131411"/>
    <hyperlink ref="F1145" r:id="rId117" display="https://podminky.urs.cz/item/CS_URS_2023_02/763131451"/>
    <hyperlink ref="F1155" r:id="rId118" display="https://podminky.urs.cz/item/CS_URS_2023_02/763131714"/>
    <hyperlink ref="F1160" r:id="rId119" display="https://podminky.urs.cz/item/CS_URS_2023_02/763131721"/>
    <hyperlink ref="F1165" r:id="rId120" display="https://podminky.urs.cz/item/CS_URS_2023_02/763131731"/>
    <hyperlink ref="F1170" r:id="rId121" display="https://podminky.urs.cz/item/CS_URS_2023_02/763131761"/>
    <hyperlink ref="F1173" r:id="rId122" display="https://podminky.urs.cz/item/CS_URS_2023_02/763131811"/>
    <hyperlink ref="F1180" r:id="rId123" display="https://podminky.urs.cz/item/CS_URS_2023_02/763135102"/>
    <hyperlink ref="F1194" r:id="rId124" display="https://podminky.urs.cz/item/CS_URS_2023_02/763171112"/>
    <hyperlink ref="F1199" r:id="rId125" display="https://podminky.urs.cz/item/CS_URS_2023_02/763171212"/>
    <hyperlink ref="F1218" r:id="rId126" display="https://podminky.urs.cz/item/CS_URS_2023_02/763171217"/>
    <hyperlink ref="F1223" r:id="rId127" display="https://podminky.urs.cz/item/CS_URS_2023_02/763171314"/>
    <hyperlink ref="F1228" r:id="rId128" display="https://podminky.urs.cz/item/CS_URS_2023_02/763173121"/>
    <hyperlink ref="F1233" r:id="rId129" display="https://podminky.urs.cz/item/CS_URS_2023_02/763173133"/>
    <hyperlink ref="F1238" r:id="rId130" display="https://podminky.urs.cz/item/CS_URS_2023_02/763181311"/>
    <hyperlink ref="F1249" r:id="rId131" display="https://podminky.urs.cz/item/CS_URS_2023_02/763231914"/>
    <hyperlink ref="F1252" r:id="rId132" display="https://podminky.urs.cz/item/CS_URS_2023_02/763411111"/>
    <hyperlink ref="F1255" r:id="rId133" display="https://podminky.urs.cz/item/CS_URS_2023_02/763411121"/>
    <hyperlink ref="F1258" r:id="rId134" display="https://podminky.urs.cz/item/CS_URS_2023_02/998763201"/>
    <hyperlink ref="F1262" r:id="rId135" display="https://podminky.urs.cz/item/CS_URS_2023_02/766660001"/>
    <hyperlink ref="F1273" r:id="rId136" display="https://podminky.urs.cz/item/CS_URS_2023_02/766660002"/>
    <hyperlink ref="F1285" r:id="rId137" display="https://podminky.urs.cz/item/CS_URS_2023_02/766660021"/>
    <hyperlink ref="F1296" r:id="rId138" display="https://podminky.urs.cz/item/CS_URS_2023_02/766660022"/>
    <hyperlink ref="F1303" r:id="rId139" display="https://podminky.urs.cz/item/CS_URS_2023_02/766660411"/>
    <hyperlink ref="F1312" r:id="rId140" display="https://podminky.urs.cz/item/CS_URS_2023_02/766660728"/>
    <hyperlink ref="F1317" r:id="rId141" display="https://podminky.urs.cz/item/CS_URS_2023_02/766660729"/>
    <hyperlink ref="F1322" r:id="rId142" display="https://podminky.urs.cz/item/CS_URS_2023_02/766660731"/>
    <hyperlink ref="F1327" r:id="rId143" display="https://podminky.urs.cz/item/CS_URS_2023_02/766660733"/>
    <hyperlink ref="F1332" r:id="rId144" display="https://podminky.urs.cz/item/CS_URS_2023_02/766825811"/>
    <hyperlink ref="F1336" r:id="rId145" display="https://podminky.urs.cz/item/CS_URS_2023_01/766A2002"/>
    <hyperlink ref="F1357" r:id="rId146" display="https://podminky.urs.cz/item/CS_URS_2023_02/998766202"/>
    <hyperlink ref="F1361" r:id="rId147" display="https://podminky.urs.cz/item/CS_URS_2023_02/767112811"/>
    <hyperlink ref="F1368" r:id="rId148" display="https://podminky.urs.cz/item/CS_URS_2023_02/767114141"/>
    <hyperlink ref="F1377" r:id="rId149" display="https://podminky.urs.cz/item/CS_URS_2023_02/767531111"/>
    <hyperlink ref="F1387" r:id="rId150" display="https://podminky.urs.cz/item/CS_URS_2023_02/767531121"/>
    <hyperlink ref="F1397" r:id="rId151" display="https://podminky.urs.cz/item/CS_URS_2023_02/767610117"/>
    <hyperlink ref="F1406" r:id="rId152" display="https://podminky.urs.cz/item/CS_URS_2023_02/767995111"/>
    <hyperlink ref="F1412" r:id="rId153" display="https://podminky.urs.cz/item/CS_URS_2023_02/767995112"/>
    <hyperlink ref="F1419" r:id="rId154" display="https://podminky.urs.cz/item/CS_URS_2023_02/767995113"/>
    <hyperlink ref="F1438" r:id="rId155" display="https://podminky.urs.cz/item/CS_URS_2023_02/767996701"/>
    <hyperlink ref="F1441" r:id="rId156" display="https://podminky.urs.cz/item/CS_URS_2023_02/998767202"/>
    <hyperlink ref="F1445" r:id="rId157" display="https://podminky.urs.cz/item/CS_URS_2023_02/771111011"/>
    <hyperlink ref="F1458" r:id="rId158" display="https://podminky.urs.cz/item/CS_URS_2023_02/771121011"/>
    <hyperlink ref="F1471" r:id="rId159" display="https://podminky.urs.cz/item/CS_URS_2023_02/771471810"/>
    <hyperlink ref="F1481" r:id="rId160" display="https://podminky.urs.cz/item/CS_URS_2023_02/771474111"/>
    <hyperlink ref="F1492" r:id="rId161" display="https://podminky.urs.cz/item/CS_URS_2023_02/771573810"/>
    <hyperlink ref="F1502" r:id="rId162" display="https://podminky.urs.cz/item/CS_URS_2023_01/771574263"/>
    <hyperlink ref="F1518" r:id="rId163" display="https://podminky.urs.cz/item/CS_URS_2023_02/771577111"/>
    <hyperlink ref="F1528" r:id="rId164" display="https://podminky.urs.cz/item/CS_URS_2023_02/771591112"/>
    <hyperlink ref="F1538" r:id="rId165" display="https://podminky.urs.cz/item/CS_URS_2023_02/771591251"/>
    <hyperlink ref="F1541" r:id="rId166" display="https://podminky.urs.cz/item/CS_URS_2023_02/771591264"/>
    <hyperlink ref="F1549" r:id="rId167" display="https://podminky.urs.cz/item/CS_URS_2023_02/998771202"/>
    <hyperlink ref="F1553" r:id="rId168" display="https://podminky.urs.cz/item/CS_URS_2023_02/776111112"/>
    <hyperlink ref="F1563" r:id="rId169" display="https://podminky.urs.cz/item/CS_URS_2023_02/776111311"/>
    <hyperlink ref="F1573" r:id="rId170" display="https://podminky.urs.cz/item/CS_URS_2023_02/776121321"/>
    <hyperlink ref="F1583" r:id="rId171" display="https://podminky.urs.cz/item/CS_URS_2023_02/776141123"/>
    <hyperlink ref="F1593" r:id="rId172" display="https://podminky.urs.cz/item/CS_URS_2023_02/776201812"/>
    <hyperlink ref="F1603" r:id="rId173" display="https://podminky.urs.cz/item/CS_URS_2023_02/776221111"/>
    <hyperlink ref="F1616" r:id="rId174" display="https://podminky.urs.cz/item/CS_URS_2023_02/776410811"/>
    <hyperlink ref="F1635" r:id="rId175" display="https://podminky.urs.cz/item/CS_URS_2023_02/776421111"/>
    <hyperlink ref="F1659" r:id="rId176" display="https://podminky.urs.cz/item/CS_URS_2023_02/776421312"/>
    <hyperlink ref="F1669" r:id="rId177" display="https://podminky.urs.cz/item/CS_URS_2023_02/776991121"/>
    <hyperlink ref="F1679" r:id="rId178" display="https://podminky.urs.cz/item/CS_URS_2023_02/998776202"/>
    <hyperlink ref="F1683" r:id="rId179" display="https://podminky.urs.cz/item/CS_URS_2023_02/781111011"/>
    <hyperlink ref="F1707" r:id="rId180" display="https://podminky.urs.cz/item/CS_URS_2023_02/781121011"/>
    <hyperlink ref="F1731" r:id="rId181" display="https://podminky.urs.cz/item/CS_URS_2023_02/781131112"/>
    <hyperlink ref="F1756" r:id="rId182" display="https://podminky.urs.cz/item/CS_URS_2023_02/781131241"/>
    <hyperlink ref="F1759" r:id="rId183" display="https://podminky.urs.cz/item/CS_URS_2023_02/781131251"/>
    <hyperlink ref="F1762" r:id="rId184" display="https://podminky.urs.cz/item/CS_URS_2023_02/781473810"/>
    <hyperlink ref="F1777" r:id="rId185" display="https://podminky.urs.cz/item/CS_URS_2023_02/781474112"/>
    <hyperlink ref="F1804" r:id="rId186" display="https://podminky.urs.cz/item/CS_URS_2023_02/781491011"/>
    <hyperlink ref="F1812" r:id="rId187" display="https://podminky.urs.cz/item/CS_URS_2023_02/781491012"/>
    <hyperlink ref="F1820" r:id="rId188" display="https://podminky.urs.cz/item/CS_URS_2023_02/781491021"/>
    <hyperlink ref="F1830" r:id="rId189" display="https://podminky.urs.cz/item/CS_URS_2023_02/781491022"/>
    <hyperlink ref="F1840" r:id="rId190" display="https://podminky.urs.cz/item/CS_URS_2023_02/781495142"/>
    <hyperlink ref="F1843" r:id="rId191" display="https://podminky.urs.cz/item/CS_URS_2023_02/781495211"/>
    <hyperlink ref="F1867" r:id="rId192" display="https://podminky.urs.cz/item/CS_URS_2023_02/998781202"/>
    <hyperlink ref="F1871" r:id="rId193" display="https://podminky.urs.cz/item/CS_URS_2023_02/784111001"/>
    <hyperlink ref="F1940" r:id="rId194" display="https://podminky.urs.cz/item/CS_URS_2023_02/784111011"/>
    <hyperlink ref="F2009" r:id="rId195" display="https://podminky.urs.cz/item/CS_URS_2023_02/784181121"/>
    <hyperlink ref="F2078" r:id="rId196" display="https://podminky.urs.cz/item/CS_URS_2023_02/784211111"/>
    <hyperlink ref="F2148" r:id="rId197" display="https://podminky.urs.cz/item/CS_URS_2023_02/786623001"/>
    <hyperlink ref="F2157" r:id="rId198" display="https://podminky.urs.cz/item/CS_URS_2023_02/786623003"/>
    <hyperlink ref="F2164" r:id="rId199" display="https://podminky.urs.cz/item/CS_URS_2023_02/998786202"/>
    <hyperlink ref="F2168" r:id="rId200" display="https://podminky.urs.cz/item/CS_URS_2023_02/HZS2491"/>
    <hyperlink ref="F2171" r:id="rId201" display="https://podminky.urs.cz/item/CS_URS_2023_02/HZS249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93"/>
  <sheetViews>
    <sheetView showGridLines="0" workbookViewId="0" topLeftCell="A374">
      <selection activeCell="W290" sqref="W29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309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89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102</v>
      </c>
      <c r="L4" s="21"/>
      <c r="M4" s="87" t="s">
        <v>11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4" t="str">
        <f>'Rekapitulace stavby'!K6</f>
        <v>Gerontologické centrum Šimůnkova - Rozšíření denního stacionáře</v>
      </c>
      <c r="F7" s="325"/>
      <c r="G7" s="325"/>
      <c r="H7" s="325"/>
      <c r="L7" s="21"/>
    </row>
    <row r="8" spans="2:12" s="1" customFormat="1" ht="12" customHeight="1">
      <c r="B8" s="34"/>
      <c r="D8" s="28" t="s">
        <v>103</v>
      </c>
      <c r="L8" s="34"/>
    </row>
    <row r="9" spans="2:12" s="1" customFormat="1" ht="16.5" customHeight="1">
      <c r="B9" s="34"/>
      <c r="E9" s="303" t="s">
        <v>2083</v>
      </c>
      <c r="F9" s="323"/>
      <c r="G9" s="323"/>
      <c r="H9" s="323"/>
      <c r="L9" s="34"/>
    </row>
    <row r="10" spans="2:12" s="1" customFormat="1" ht="12">
      <c r="B10" s="34"/>
      <c r="L10" s="34"/>
    </row>
    <row r="11" spans="2:12" s="1" customFormat="1" ht="12" customHeight="1">
      <c r="B11" s="34"/>
      <c r="D11" s="28" t="s">
        <v>19</v>
      </c>
      <c r="F11" s="26" t="s">
        <v>20</v>
      </c>
      <c r="I11" s="28" t="s">
        <v>21</v>
      </c>
      <c r="J11" s="26" t="s">
        <v>3</v>
      </c>
      <c r="L11" s="34"/>
    </row>
    <row r="12" spans="2:12" s="1" customFormat="1" ht="12" customHeight="1">
      <c r="B12" s="34"/>
      <c r="D12" s="28" t="s">
        <v>23</v>
      </c>
      <c r="F12" s="26" t="s">
        <v>24</v>
      </c>
      <c r="I12" s="28" t="s">
        <v>25</v>
      </c>
      <c r="J12" s="51" t="str">
        <f>'Rekapitulace stavby'!AN8</f>
        <v>12. 5. 2023</v>
      </c>
      <c r="L12" s="34"/>
    </row>
    <row r="13" spans="2:12" s="1" customFormat="1" ht="10.95" customHeight="1">
      <c r="B13" s="34"/>
      <c r="L13" s="34"/>
    </row>
    <row r="14" spans="2:12" s="1" customFormat="1" ht="12" customHeight="1">
      <c r="B14" s="34"/>
      <c r="D14" s="28" t="s">
        <v>29</v>
      </c>
      <c r="I14" s="28" t="s">
        <v>30</v>
      </c>
      <c r="J14" s="26" t="s">
        <v>3</v>
      </c>
      <c r="L14" s="34"/>
    </row>
    <row r="15" spans="2:12" s="1" customFormat="1" ht="18" customHeight="1">
      <c r="B15" s="34"/>
      <c r="E15" s="26" t="s">
        <v>31</v>
      </c>
      <c r="I15" s="28" t="s">
        <v>32</v>
      </c>
      <c r="J15" s="26" t="s">
        <v>3</v>
      </c>
      <c r="L15" s="34"/>
    </row>
    <row r="16" spans="2:12" s="1" customFormat="1" ht="6.9" customHeight="1">
      <c r="B16" s="34"/>
      <c r="L16" s="34"/>
    </row>
    <row r="17" spans="2:12" s="1" customFormat="1" ht="12" customHeight="1">
      <c r="B17" s="34"/>
      <c r="D17" s="28" t="s">
        <v>33</v>
      </c>
      <c r="I17" s="28" t="s">
        <v>30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6" t="str">
        <f>'Rekapitulace stavby'!E14</f>
        <v>Vyplň údaj</v>
      </c>
      <c r="F18" s="318"/>
      <c r="G18" s="318"/>
      <c r="H18" s="318"/>
      <c r="I18" s="28" t="s">
        <v>32</v>
      </c>
      <c r="J18" s="29" t="str">
        <f>'Rekapitulace stavby'!AN14</f>
        <v>Vyplň údaj</v>
      </c>
      <c r="L18" s="34"/>
    </row>
    <row r="19" spans="2:12" s="1" customFormat="1" ht="6.9" customHeight="1">
      <c r="B19" s="34"/>
      <c r="L19" s="34"/>
    </row>
    <row r="20" spans="2:12" s="1" customFormat="1" ht="12" customHeight="1">
      <c r="B20" s="34"/>
      <c r="D20" s="28" t="s">
        <v>35</v>
      </c>
      <c r="I20" s="28" t="s">
        <v>30</v>
      </c>
      <c r="J20" s="26" t="s">
        <v>3</v>
      </c>
      <c r="L20" s="34"/>
    </row>
    <row r="21" spans="2:12" s="1" customFormat="1" ht="18" customHeight="1">
      <c r="B21" s="34"/>
      <c r="E21" s="26" t="s">
        <v>36</v>
      </c>
      <c r="I21" s="28" t="s">
        <v>32</v>
      </c>
      <c r="J21" s="26" t="s">
        <v>3</v>
      </c>
      <c r="L21" s="34"/>
    </row>
    <row r="22" spans="2:12" s="1" customFormat="1" ht="6.9" customHeight="1">
      <c r="B22" s="34"/>
      <c r="L22" s="34"/>
    </row>
    <row r="23" spans="2:12" s="1" customFormat="1" ht="12" customHeight="1">
      <c r="B23" s="34"/>
      <c r="D23" s="28" t="s">
        <v>38</v>
      </c>
      <c r="I23" s="28" t="s">
        <v>30</v>
      </c>
      <c r="J23" s="26" t="s">
        <v>3</v>
      </c>
      <c r="L23" s="34"/>
    </row>
    <row r="24" spans="2:12" s="1" customFormat="1" ht="18" customHeight="1">
      <c r="B24" s="34"/>
      <c r="E24" s="26" t="s">
        <v>39</v>
      </c>
      <c r="I24" s="28" t="s">
        <v>32</v>
      </c>
      <c r="J24" s="26" t="s">
        <v>3</v>
      </c>
      <c r="L24" s="34"/>
    </row>
    <row r="25" spans="2:12" s="1" customFormat="1" ht="6.9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322" t="s">
        <v>3</v>
      </c>
      <c r="F27" s="322"/>
      <c r="G27" s="322"/>
      <c r="H27" s="322"/>
      <c r="L27" s="88"/>
    </row>
    <row r="28" spans="2:12" s="1" customFormat="1" ht="6.9" customHeight="1">
      <c r="B28" s="34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ROUND(J86,2)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" customHeight="1">
      <c r="B33" s="34"/>
      <c r="D33" s="54" t="s">
        <v>46</v>
      </c>
      <c r="E33" s="28" t="s">
        <v>47</v>
      </c>
      <c r="F33" s="90">
        <f>ROUND((SUM(BE86:BE392)),2)</f>
        <v>0</v>
      </c>
      <c r="I33" s="91">
        <v>0.21</v>
      </c>
      <c r="J33" s="90">
        <f>ROUND(((SUM(BE86:BE392))*I33),2)</f>
        <v>0</v>
      </c>
      <c r="L33" s="34"/>
    </row>
    <row r="34" spans="2:12" s="1" customFormat="1" ht="14.4" customHeight="1">
      <c r="B34" s="34"/>
      <c r="E34" s="28" t="s">
        <v>48</v>
      </c>
      <c r="F34" s="90">
        <f>ROUND((SUM(BF86:BF392)),2)</f>
        <v>0</v>
      </c>
      <c r="I34" s="91">
        <v>0.15</v>
      </c>
      <c r="J34" s="90">
        <f>ROUND(((SUM(BF86:BF392))*I34),2)</f>
        <v>0</v>
      </c>
      <c r="L34" s="34"/>
    </row>
    <row r="35" spans="2:12" s="1" customFormat="1" ht="14.4" customHeight="1" hidden="1">
      <c r="B35" s="34"/>
      <c r="E35" s="28" t="s">
        <v>49</v>
      </c>
      <c r="F35" s="90">
        <f>ROUND((SUM(BG86:BG392)),2)</f>
        <v>0</v>
      </c>
      <c r="I35" s="91">
        <v>0.21</v>
      </c>
      <c r="J35" s="90">
        <f>0</f>
        <v>0</v>
      </c>
      <c r="L35" s="34"/>
    </row>
    <row r="36" spans="2:12" s="1" customFormat="1" ht="14.4" customHeight="1" hidden="1">
      <c r="B36" s="34"/>
      <c r="E36" s="28" t="s">
        <v>50</v>
      </c>
      <c r="F36" s="90">
        <f>ROUND((SUM(BH86:BH392)),2)</f>
        <v>0</v>
      </c>
      <c r="I36" s="91">
        <v>0.15</v>
      </c>
      <c r="J36" s="90">
        <f>0</f>
        <v>0</v>
      </c>
      <c r="L36" s="34"/>
    </row>
    <row r="37" spans="2:12" s="1" customFormat="1" ht="14.4" customHeight="1" hidden="1">
      <c r="B37" s="34"/>
      <c r="E37" s="28" t="s">
        <v>51</v>
      </c>
      <c r="F37" s="90">
        <f>ROUND((SUM(BI86:BI392)),2)</f>
        <v>0</v>
      </c>
      <c r="I37" s="91">
        <v>0</v>
      </c>
      <c r="J37" s="90">
        <f>0</f>
        <v>0</v>
      </c>
      <c r="L37" s="34"/>
    </row>
    <row r="38" spans="2:12" s="1" customFormat="1" ht="6.9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" customHeight="1">
      <c r="B45" s="34"/>
      <c r="C45" s="22" t="s">
        <v>105</v>
      </c>
      <c r="L45" s="34"/>
    </row>
    <row r="46" spans="2:12" s="1" customFormat="1" ht="6.9" customHeight="1">
      <c r="B46" s="34"/>
      <c r="L46" s="34"/>
    </row>
    <row r="47" spans="2:12" s="1" customFormat="1" ht="12" customHeight="1">
      <c r="B47" s="34"/>
      <c r="C47" s="28" t="s">
        <v>17</v>
      </c>
      <c r="L47" s="34"/>
    </row>
    <row r="48" spans="2:12" s="1" customFormat="1" ht="16.5" customHeight="1">
      <c r="B48" s="34"/>
      <c r="E48" s="324" t="str">
        <f>E7</f>
        <v>Gerontologické centrum Šimůnkova - Rozšíření denního stacionáře</v>
      </c>
      <c r="F48" s="325"/>
      <c r="G48" s="325"/>
      <c r="H48" s="325"/>
      <c r="L48" s="34"/>
    </row>
    <row r="49" spans="2:12" s="1" customFormat="1" ht="12" customHeight="1">
      <c r="B49" s="34"/>
      <c r="C49" s="28" t="s">
        <v>103</v>
      </c>
      <c r="L49" s="34"/>
    </row>
    <row r="50" spans="2:12" s="1" customFormat="1" ht="16.5" customHeight="1">
      <c r="B50" s="34"/>
      <c r="E50" s="303" t="str">
        <f>E9</f>
        <v>SO.02 - ZTI</v>
      </c>
      <c r="F50" s="323"/>
      <c r="G50" s="323"/>
      <c r="H50" s="323"/>
      <c r="L50" s="34"/>
    </row>
    <row r="51" spans="2:12" s="1" customFormat="1" ht="6.9" customHeight="1">
      <c r="B51" s="34"/>
      <c r="L51" s="34"/>
    </row>
    <row r="52" spans="2:12" s="1" customFormat="1" ht="12" customHeight="1">
      <c r="B52" s="34"/>
      <c r="C52" s="28" t="s">
        <v>23</v>
      </c>
      <c r="F52" s="26" t="str">
        <f>F12</f>
        <v xml:space="preserve"> Šimůnkova 1600/5. Praha 8 - Kobylisy</v>
      </c>
      <c r="I52" s="28" t="s">
        <v>25</v>
      </c>
      <c r="J52" s="51" t="str">
        <f>IF(J12="","",J12)</f>
        <v>12. 5. 2023</v>
      </c>
      <c r="L52" s="34"/>
    </row>
    <row r="53" spans="2:12" s="1" customFormat="1" ht="6.9" customHeight="1">
      <c r="B53" s="34"/>
      <c r="L53" s="34"/>
    </row>
    <row r="54" spans="2:12" s="1" customFormat="1" ht="25.65" customHeight="1">
      <c r="B54" s="34"/>
      <c r="C54" s="28" t="s">
        <v>29</v>
      </c>
      <c r="F54" s="26" t="str">
        <f>E15</f>
        <v>Gerontologické centrum v Praze 8</v>
      </c>
      <c r="I54" s="28" t="s">
        <v>35</v>
      </c>
      <c r="J54" s="32" t="str">
        <f>E21</f>
        <v> ATELIER GENESIS spol. s.r.o.</v>
      </c>
      <c r="L54" s="34"/>
    </row>
    <row r="55" spans="2:12" s="1" customFormat="1" ht="40.2" customHeight="1">
      <c r="B55" s="34"/>
      <c r="C55" s="28" t="s">
        <v>33</v>
      </c>
      <c r="F55" s="26" t="str">
        <f>IF(E18="","",E18)</f>
        <v>Vyplň údaj</v>
      </c>
      <c r="I55" s="28" t="s">
        <v>38</v>
      </c>
      <c r="J55" s="32" t="str">
        <f>E24</f>
        <v xml:space="preserve">S3-Servis,Statika,Stavby s.r.o.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106</v>
      </c>
      <c r="D57" s="92"/>
      <c r="E57" s="92"/>
      <c r="F57" s="92"/>
      <c r="G57" s="92"/>
      <c r="H57" s="92"/>
      <c r="I57" s="92"/>
      <c r="J57" s="99" t="s">
        <v>107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95" customHeight="1">
      <c r="B59" s="34"/>
      <c r="C59" s="100" t="s">
        <v>74</v>
      </c>
      <c r="J59" s="65">
        <f>J86</f>
        <v>0</v>
      </c>
      <c r="L59" s="34"/>
      <c r="AU59" s="18" t="s">
        <v>108</v>
      </c>
    </row>
    <row r="60" spans="2:12" s="8" customFormat="1" ht="24.9" customHeight="1">
      <c r="B60" s="101"/>
      <c r="D60" s="102" t="s">
        <v>119</v>
      </c>
      <c r="E60" s="103"/>
      <c r="F60" s="103"/>
      <c r="G60" s="103"/>
      <c r="H60" s="103"/>
      <c r="I60" s="103"/>
      <c r="J60" s="104">
        <f>J87</f>
        <v>0</v>
      </c>
      <c r="L60" s="101"/>
    </row>
    <row r="61" spans="2:12" s="9" customFormat="1" ht="19.95" customHeight="1">
      <c r="B61" s="105"/>
      <c r="D61" s="106" t="s">
        <v>2084</v>
      </c>
      <c r="E61" s="107"/>
      <c r="F61" s="107"/>
      <c r="G61" s="107"/>
      <c r="H61" s="107"/>
      <c r="I61" s="107"/>
      <c r="J61" s="108">
        <f>J88</f>
        <v>0</v>
      </c>
      <c r="L61" s="105"/>
    </row>
    <row r="62" spans="2:12" s="9" customFormat="1" ht="19.95" customHeight="1">
      <c r="B62" s="105"/>
      <c r="D62" s="106" t="s">
        <v>2085</v>
      </c>
      <c r="E62" s="107"/>
      <c r="F62" s="107"/>
      <c r="G62" s="107"/>
      <c r="H62" s="107"/>
      <c r="I62" s="107"/>
      <c r="J62" s="108">
        <f>J120</f>
        <v>0</v>
      </c>
      <c r="L62" s="105"/>
    </row>
    <row r="63" spans="2:12" s="9" customFormat="1" ht="19.95" customHeight="1">
      <c r="B63" s="105"/>
      <c r="D63" s="106" t="s">
        <v>2086</v>
      </c>
      <c r="E63" s="107"/>
      <c r="F63" s="107"/>
      <c r="G63" s="107"/>
      <c r="H63" s="107"/>
      <c r="I63" s="107"/>
      <c r="J63" s="108">
        <f>J193</f>
        <v>0</v>
      </c>
      <c r="L63" s="105"/>
    </row>
    <row r="64" spans="2:12" s="9" customFormat="1" ht="19.95" customHeight="1">
      <c r="B64" s="105"/>
      <c r="D64" s="106" t="s">
        <v>2087</v>
      </c>
      <c r="E64" s="107"/>
      <c r="F64" s="107"/>
      <c r="G64" s="107"/>
      <c r="H64" s="107"/>
      <c r="I64" s="107"/>
      <c r="J64" s="108">
        <f>J363</f>
        <v>0</v>
      </c>
      <c r="L64" s="105"/>
    </row>
    <row r="65" spans="2:12" s="9" customFormat="1" ht="19.95" customHeight="1">
      <c r="B65" s="105"/>
      <c r="D65" s="106" t="s">
        <v>2088</v>
      </c>
      <c r="E65" s="107"/>
      <c r="F65" s="107"/>
      <c r="G65" s="107"/>
      <c r="H65" s="107"/>
      <c r="I65" s="107"/>
      <c r="J65" s="108">
        <f>J385</f>
        <v>0</v>
      </c>
      <c r="L65" s="105"/>
    </row>
    <row r="66" spans="2:12" s="8" customFormat="1" ht="24.9" customHeight="1">
      <c r="B66" s="101"/>
      <c r="D66" s="102" t="s">
        <v>130</v>
      </c>
      <c r="E66" s="103"/>
      <c r="F66" s="103"/>
      <c r="G66" s="103"/>
      <c r="H66" s="103"/>
      <c r="I66" s="103"/>
      <c r="J66" s="104">
        <f>J389</f>
        <v>0</v>
      </c>
      <c r="L66" s="101"/>
    </row>
    <row r="67" spans="2:12" s="1" customFormat="1" ht="21.75" customHeight="1">
      <c r="B67" s="34"/>
      <c r="L67" s="34"/>
    </row>
    <row r="68" spans="2:12" s="1" customFormat="1" ht="6.9" customHeight="1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34"/>
    </row>
    <row r="72" spans="2:12" s="1" customFormat="1" ht="6.9" customHeight="1"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34"/>
    </row>
    <row r="73" spans="2:12" s="1" customFormat="1" ht="24.9" customHeight="1">
      <c r="B73" s="34"/>
      <c r="C73" s="22" t="s">
        <v>131</v>
      </c>
      <c r="L73" s="34"/>
    </row>
    <row r="74" spans="2:12" s="1" customFormat="1" ht="6.9" customHeight="1">
      <c r="B74" s="34"/>
      <c r="L74" s="34"/>
    </row>
    <row r="75" spans="2:12" s="1" customFormat="1" ht="12" customHeight="1">
      <c r="B75" s="34"/>
      <c r="C75" s="28" t="s">
        <v>17</v>
      </c>
      <c r="L75" s="34"/>
    </row>
    <row r="76" spans="2:12" s="1" customFormat="1" ht="16.5" customHeight="1">
      <c r="B76" s="34"/>
      <c r="E76" s="324" t="str">
        <f>E7</f>
        <v>Gerontologické centrum Šimůnkova - Rozšíření denního stacionáře</v>
      </c>
      <c r="F76" s="325"/>
      <c r="G76" s="325"/>
      <c r="H76" s="325"/>
      <c r="L76" s="34"/>
    </row>
    <row r="77" spans="2:12" s="1" customFormat="1" ht="12" customHeight="1">
      <c r="B77" s="34"/>
      <c r="C77" s="28" t="s">
        <v>103</v>
      </c>
      <c r="L77" s="34"/>
    </row>
    <row r="78" spans="2:12" s="1" customFormat="1" ht="16.5" customHeight="1">
      <c r="B78" s="34"/>
      <c r="E78" s="303" t="str">
        <f>E9</f>
        <v>SO.02 - ZTI</v>
      </c>
      <c r="F78" s="323"/>
      <c r="G78" s="323"/>
      <c r="H78" s="323"/>
      <c r="L78" s="34"/>
    </row>
    <row r="79" spans="2:12" s="1" customFormat="1" ht="6.9" customHeight="1">
      <c r="B79" s="34"/>
      <c r="L79" s="34"/>
    </row>
    <row r="80" spans="2:12" s="1" customFormat="1" ht="12" customHeight="1">
      <c r="B80" s="34"/>
      <c r="C80" s="28" t="s">
        <v>23</v>
      </c>
      <c r="F80" s="26" t="str">
        <f>F12</f>
        <v xml:space="preserve"> Šimůnkova 1600/5. Praha 8 - Kobylisy</v>
      </c>
      <c r="I80" s="28" t="s">
        <v>25</v>
      </c>
      <c r="J80" s="51" t="str">
        <f>IF(J12="","",J12)</f>
        <v>12. 5. 2023</v>
      </c>
      <c r="L80" s="34"/>
    </row>
    <row r="81" spans="2:12" s="1" customFormat="1" ht="6.9" customHeight="1">
      <c r="B81" s="34"/>
      <c r="L81" s="34"/>
    </row>
    <row r="82" spans="2:12" s="1" customFormat="1" ht="25.65" customHeight="1">
      <c r="B82" s="34"/>
      <c r="C82" s="28" t="s">
        <v>29</v>
      </c>
      <c r="F82" s="26" t="str">
        <f>E15</f>
        <v>Gerontologické centrum v Praze 8</v>
      </c>
      <c r="I82" s="28" t="s">
        <v>35</v>
      </c>
      <c r="J82" s="32" t="str">
        <f>E21</f>
        <v> ATELIER GENESIS spol. s.r.o.</v>
      </c>
      <c r="L82" s="34"/>
    </row>
    <row r="83" spans="2:12" s="1" customFormat="1" ht="40.2" customHeight="1">
      <c r="B83" s="34"/>
      <c r="C83" s="28" t="s">
        <v>33</v>
      </c>
      <c r="F83" s="26" t="str">
        <f>IF(E18="","",E18)</f>
        <v>Vyplň údaj</v>
      </c>
      <c r="I83" s="28" t="s">
        <v>38</v>
      </c>
      <c r="J83" s="32" t="str">
        <f>E24</f>
        <v xml:space="preserve">S3-Servis,Statika,Stavby s.r.o. </v>
      </c>
      <c r="L83" s="34"/>
    </row>
    <row r="84" spans="2:12" s="1" customFormat="1" ht="10.35" customHeight="1">
      <c r="B84" s="34"/>
      <c r="L84" s="34"/>
    </row>
    <row r="85" spans="2:20" s="10" customFormat="1" ht="29.25" customHeight="1">
      <c r="B85" s="109"/>
      <c r="C85" s="110" t="s">
        <v>132</v>
      </c>
      <c r="D85" s="111" t="s">
        <v>61</v>
      </c>
      <c r="E85" s="111" t="s">
        <v>57</v>
      </c>
      <c r="F85" s="111" t="s">
        <v>58</v>
      </c>
      <c r="G85" s="111" t="s">
        <v>133</v>
      </c>
      <c r="H85" s="111" t="s">
        <v>134</v>
      </c>
      <c r="I85" s="111" t="s">
        <v>135</v>
      </c>
      <c r="J85" s="111" t="s">
        <v>107</v>
      </c>
      <c r="K85" s="112" t="s">
        <v>136</v>
      </c>
      <c r="L85" s="109"/>
      <c r="M85" s="58" t="s">
        <v>3</v>
      </c>
      <c r="N85" s="59" t="s">
        <v>46</v>
      </c>
      <c r="O85" s="59" t="s">
        <v>137</v>
      </c>
      <c r="P85" s="59" t="s">
        <v>138</v>
      </c>
      <c r="Q85" s="59" t="s">
        <v>139</v>
      </c>
      <c r="R85" s="59" t="s">
        <v>140</v>
      </c>
      <c r="S85" s="59" t="s">
        <v>141</v>
      </c>
      <c r="T85" s="60" t="s">
        <v>142</v>
      </c>
    </row>
    <row r="86" spans="2:63" s="1" customFormat="1" ht="22.95" customHeight="1">
      <c r="B86" s="34"/>
      <c r="C86" s="63" t="s">
        <v>143</v>
      </c>
      <c r="J86" s="113">
        <f>BK86</f>
        <v>0</v>
      </c>
      <c r="L86" s="34"/>
      <c r="M86" s="61"/>
      <c r="N86" s="52"/>
      <c r="O86" s="52"/>
      <c r="P86" s="114">
        <f>P87+P389</f>
        <v>0</v>
      </c>
      <c r="Q86" s="52"/>
      <c r="R86" s="114">
        <f>R87+R389</f>
        <v>1.5785354136999998</v>
      </c>
      <c r="S86" s="52"/>
      <c r="T86" s="115">
        <f>T87+T389</f>
        <v>0</v>
      </c>
      <c r="AT86" s="18" t="s">
        <v>75</v>
      </c>
      <c r="AU86" s="18" t="s">
        <v>108</v>
      </c>
      <c r="BK86" s="116">
        <f>BK87+BK389</f>
        <v>0</v>
      </c>
    </row>
    <row r="87" spans="2:63" s="11" customFormat="1" ht="25.95" customHeight="1">
      <c r="B87" s="117"/>
      <c r="D87" s="118" t="s">
        <v>75</v>
      </c>
      <c r="E87" s="119" t="s">
        <v>966</v>
      </c>
      <c r="F87" s="119" t="s">
        <v>967</v>
      </c>
      <c r="I87" s="120"/>
      <c r="J87" s="121">
        <f>BK87</f>
        <v>0</v>
      </c>
      <c r="L87" s="117"/>
      <c r="M87" s="122"/>
      <c r="P87" s="123">
        <f>P88+P120+P193+P363+P385</f>
        <v>0</v>
      </c>
      <c r="R87" s="123">
        <f>R88+R120+R193+R363+R385</f>
        <v>1.5785354136999998</v>
      </c>
      <c r="T87" s="124">
        <f>T88+T120+T193+T363+T385</f>
        <v>0</v>
      </c>
      <c r="AR87" s="118" t="s">
        <v>86</v>
      </c>
      <c r="AT87" s="125" t="s">
        <v>75</v>
      </c>
      <c r="AU87" s="125" t="s">
        <v>76</v>
      </c>
      <c r="AY87" s="118" t="s">
        <v>146</v>
      </c>
      <c r="BK87" s="126">
        <f>BK88+BK120+BK193+BK363+BK385</f>
        <v>0</v>
      </c>
    </row>
    <row r="88" spans="2:63" s="11" customFormat="1" ht="22.95" customHeight="1">
      <c r="B88" s="117"/>
      <c r="D88" s="118" t="s">
        <v>75</v>
      </c>
      <c r="E88" s="127" t="s">
        <v>2089</v>
      </c>
      <c r="F88" s="127" t="s">
        <v>2090</v>
      </c>
      <c r="I88" s="120"/>
      <c r="J88" s="128">
        <f>BK88</f>
        <v>0</v>
      </c>
      <c r="L88" s="117"/>
      <c r="M88" s="122"/>
      <c r="P88" s="123">
        <f>SUM(P89:P119)</f>
        <v>0</v>
      </c>
      <c r="R88" s="123">
        <f>SUM(R89:R119)</f>
        <v>0.1460714</v>
      </c>
      <c r="T88" s="124">
        <f>SUM(T89:T119)</f>
        <v>0</v>
      </c>
      <c r="AR88" s="118" t="s">
        <v>86</v>
      </c>
      <c r="AT88" s="125" t="s">
        <v>75</v>
      </c>
      <c r="AU88" s="125" t="s">
        <v>84</v>
      </c>
      <c r="AY88" s="118" t="s">
        <v>146</v>
      </c>
      <c r="BK88" s="126">
        <f>SUM(BK89:BK119)</f>
        <v>0</v>
      </c>
    </row>
    <row r="89" spans="2:65" s="1" customFormat="1" ht="21.75" customHeight="1">
      <c r="B89" s="129"/>
      <c r="C89" s="130" t="s">
        <v>84</v>
      </c>
      <c r="D89" s="130" t="s">
        <v>148</v>
      </c>
      <c r="E89" s="132" t="s">
        <v>2091</v>
      </c>
      <c r="F89" s="133" t="s">
        <v>2092</v>
      </c>
      <c r="G89" s="134" t="s">
        <v>375</v>
      </c>
      <c r="H89" s="135">
        <v>5</v>
      </c>
      <c r="I89" s="136"/>
      <c r="J89" s="137">
        <f>ROUND(I89*H89,2)</f>
        <v>0</v>
      </c>
      <c r="K89" s="133" t="s">
        <v>152</v>
      </c>
      <c r="L89" s="34"/>
      <c r="M89" s="138" t="s">
        <v>3</v>
      </c>
      <c r="N89" s="139" t="s">
        <v>47</v>
      </c>
      <c r="P89" s="140">
        <f>O89*H89</f>
        <v>0</v>
      </c>
      <c r="Q89" s="140">
        <v>0.00142155</v>
      </c>
      <c r="R89" s="140">
        <f>Q89*H89</f>
        <v>0.0071077499999999995</v>
      </c>
      <c r="S89" s="140">
        <v>0</v>
      </c>
      <c r="T89" s="141">
        <f>S89*H89</f>
        <v>0</v>
      </c>
      <c r="AR89" s="142" t="s">
        <v>256</v>
      </c>
      <c r="AT89" s="142" t="s">
        <v>148</v>
      </c>
      <c r="AU89" s="142" t="s">
        <v>86</v>
      </c>
      <c r="AY89" s="18" t="s">
        <v>146</v>
      </c>
      <c r="BE89" s="143">
        <f>IF(N89="základní",J89,0)</f>
        <v>0</v>
      </c>
      <c r="BF89" s="143">
        <f>IF(N89="snížená",J89,0)</f>
        <v>0</v>
      </c>
      <c r="BG89" s="143">
        <f>IF(N89="zákl. přenesená",J89,0)</f>
        <v>0</v>
      </c>
      <c r="BH89" s="143">
        <f>IF(N89="sníž. přenesená",J89,0)</f>
        <v>0</v>
      </c>
      <c r="BI89" s="143">
        <f>IF(N89="nulová",J89,0)</f>
        <v>0</v>
      </c>
      <c r="BJ89" s="18" t="s">
        <v>84</v>
      </c>
      <c r="BK89" s="143">
        <f>ROUND(I89*H89,2)</f>
        <v>0</v>
      </c>
      <c r="BL89" s="18" t="s">
        <v>256</v>
      </c>
      <c r="BM89" s="142" t="s">
        <v>2093</v>
      </c>
    </row>
    <row r="90" spans="2:47" s="1" customFormat="1" ht="12">
      <c r="B90" s="34"/>
      <c r="D90" s="144" t="s">
        <v>155</v>
      </c>
      <c r="F90" s="145" t="s">
        <v>2094</v>
      </c>
      <c r="I90" s="146"/>
      <c r="L90" s="34"/>
      <c r="M90" s="147"/>
      <c r="T90" s="55"/>
      <c r="AT90" s="18" t="s">
        <v>155</v>
      </c>
      <c r="AU90" s="18" t="s">
        <v>86</v>
      </c>
    </row>
    <row r="91" spans="2:47" s="1" customFormat="1" ht="12">
      <c r="B91" s="34"/>
      <c r="D91" s="148" t="s">
        <v>157</v>
      </c>
      <c r="F91" s="149" t="s">
        <v>2095</v>
      </c>
      <c r="I91" s="146"/>
      <c r="L91" s="34"/>
      <c r="M91" s="147"/>
      <c r="T91" s="55"/>
      <c r="AT91" s="18" t="s">
        <v>157</v>
      </c>
      <c r="AU91" s="18" t="s">
        <v>86</v>
      </c>
    </row>
    <row r="92" spans="2:65" s="1" customFormat="1" ht="21.75" customHeight="1">
      <c r="B92" s="129"/>
      <c r="C92" s="130" t="s">
        <v>86</v>
      </c>
      <c r="D92" s="130" t="s">
        <v>148</v>
      </c>
      <c r="E92" s="132" t="s">
        <v>2096</v>
      </c>
      <c r="F92" s="133" t="s">
        <v>2097</v>
      </c>
      <c r="G92" s="134" t="s">
        <v>375</v>
      </c>
      <c r="H92" s="135">
        <v>20</v>
      </c>
      <c r="I92" s="136"/>
      <c r="J92" s="137">
        <f>ROUND(I92*H92,2)</f>
        <v>0</v>
      </c>
      <c r="K92" s="133" t="s">
        <v>152</v>
      </c>
      <c r="L92" s="34"/>
      <c r="M92" s="138" t="s">
        <v>3</v>
      </c>
      <c r="N92" s="139" t="s">
        <v>47</v>
      </c>
      <c r="P92" s="140">
        <f>O92*H92</f>
        <v>0</v>
      </c>
      <c r="Q92" s="140">
        <v>0.001973</v>
      </c>
      <c r="R92" s="140">
        <f>Q92*H92</f>
        <v>0.039459999999999995</v>
      </c>
      <c r="S92" s="140">
        <v>0</v>
      </c>
      <c r="T92" s="141">
        <f>S92*H92</f>
        <v>0</v>
      </c>
      <c r="AR92" s="142" t="s">
        <v>256</v>
      </c>
      <c r="AT92" s="142" t="s">
        <v>148</v>
      </c>
      <c r="AU92" s="142" t="s">
        <v>86</v>
      </c>
      <c r="AY92" s="18" t="s">
        <v>146</v>
      </c>
      <c r="BE92" s="143">
        <f>IF(N92="základní",J92,0)</f>
        <v>0</v>
      </c>
      <c r="BF92" s="143">
        <f>IF(N92="snížená",J92,0)</f>
        <v>0</v>
      </c>
      <c r="BG92" s="143">
        <f>IF(N92="zákl. přenesená",J92,0)</f>
        <v>0</v>
      </c>
      <c r="BH92" s="143">
        <f>IF(N92="sníž. přenesená",J92,0)</f>
        <v>0</v>
      </c>
      <c r="BI92" s="143">
        <f>IF(N92="nulová",J92,0)</f>
        <v>0</v>
      </c>
      <c r="BJ92" s="18" t="s">
        <v>84</v>
      </c>
      <c r="BK92" s="143">
        <f>ROUND(I92*H92,2)</f>
        <v>0</v>
      </c>
      <c r="BL92" s="18" t="s">
        <v>256</v>
      </c>
      <c r="BM92" s="142" t="s">
        <v>2098</v>
      </c>
    </row>
    <row r="93" spans="2:47" s="1" customFormat="1" ht="12">
      <c r="B93" s="34"/>
      <c r="D93" s="144" t="s">
        <v>155</v>
      </c>
      <c r="F93" s="145" t="s">
        <v>2099</v>
      </c>
      <c r="I93" s="146"/>
      <c r="L93" s="34"/>
      <c r="M93" s="147"/>
      <c r="T93" s="55"/>
      <c r="AT93" s="18" t="s">
        <v>155</v>
      </c>
      <c r="AU93" s="18" t="s">
        <v>86</v>
      </c>
    </row>
    <row r="94" spans="2:47" s="1" customFormat="1" ht="12">
      <c r="B94" s="34"/>
      <c r="D94" s="148" t="s">
        <v>157</v>
      </c>
      <c r="F94" s="149" t="s">
        <v>2100</v>
      </c>
      <c r="I94" s="146"/>
      <c r="L94" s="34"/>
      <c r="M94" s="147"/>
      <c r="T94" s="55"/>
      <c r="AT94" s="18" t="s">
        <v>157</v>
      </c>
      <c r="AU94" s="18" t="s">
        <v>86</v>
      </c>
    </row>
    <row r="95" spans="2:65" s="1" customFormat="1" ht="16.5" customHeight="1">
      <c r="B95" s="129"/>
      <c r="C95" s="130" t="s">
        <v>164</v>
      </c>
      <c r="D95" s="130" t="s">
        <v>148</v>
      </c>
      <c r="E95" s="132" t="s">
        <v>2101</v>
      </c>
      <c r="F95" s="133" t="s">
        <v>2102</v>
      </c>
      <c r="G95" s="134" t="s">
        <v>375</v>
      </c>
      <c r="H95" s="135">
        <v>18</v>
      </c>
      <c r="I95" s="136"/>
      <c r="J95" s="137">
        <f>ROUND(I95*H95,2)</f>
        <v>0</v>
      </c>
      <c r="K95" s="133" t="s">
        <v>152</v>
      </c>
      <c r="L95" s="34"/>
      <c r="M95" s="138" t="s">
        <v>3</v>
      </c>
      <c r="N95" s="139" t="s">
        <v>47</v>
      </c>
      <c r="P95" s="140">
        <f>O95*H95</f>
        <v>0</v>
      </c>
      <c r="Q95" s="140">
        <v>0.0004765</v>
      </c>
      <c r="R95" s="140">
        <f>Q95*H95</f>
        <v>0.008577</v>
      </c>
      <c r="S95" s="140">
        <v>0</v>
      </c>
      <c r="T95" s="141">
        <f>S95*H95</f>
        <v>0</v>
      </c>
      <c r="AR95" s="142" t="s">
        <v>256</v>
      </c>
      <c r="AT95" s="142" t="s">
        <v>148</v>
      </c>
      <c r="AU95" s="142" t="s">
        <v>86</v>
      </c>
      <c r="AY95" s="18" t="s">
        <v>146</v>
      </c>
      <c r="BE95" s="143">
        <f>IF(N95="základní",J95,0)</f>
        <v>0</v>
      </c>
      <c r="BF95" s="143">
        <f>IF(N95="snížená",J95,0)</f>
        <v>0</v>
      </c>
      <c r="BG95" s="143">
        <f>IF(N95="zákl. přenesená",J95,0)</f>
        <v>0</v>
      </c>
      <c r="BH95" s="143">
        <f>IF(N95="sníž. přenesená",J95,0)</f>
        <v>0</v>
      </c>
      <c r="BI95" s="143">
        <f>IF(N95="nulová",J95,0)</f>
        <v>0</v>
      </c>
      <c r="BJ95" s="18" t="s">
        <v>84</v>
      </c>
      <c r="BK95" s="143">
        <f>ROUND(I95*H95,2)</f>
        <v>0</v>
      </c>
      <c r="BL95" s="18" t="s">
        <v>256</v>
      </c>
      <c r="BM95" s="142" t="s">
        <v>2103</v>
      </c>
    </row>
    <row r="96" spans="2:47" s="1" customFormat="1" ht="12">
      <c r="B96" s="34"/>
      <c r="D96" s="144" t="s">
        <v>155</v>
      </c>
      <c r="F96" s="145" t="s">
        <v>2104</v>
      </c>
      <c r="I96" s="146"/>
      <c r="L96" s="34"/>
      <c r="M96" s="147"/>
      <c r="T96" s="55"/>
      <c r="AT96" s="18" t="s">
        <v>155</v>
      </c>
      <c r="AU96" s="18" t="s">
        <v>86</v>
      </c>
    </row>
    <row r="97" spans="2:47" s="1" customFormat="1" ht="12">
      <c r="B97" s="34"/>
      <c r="D97" s="148" t="s">
        <v>157</v>
      </c>
      <c r="F97" s="149" t="s">
        <v>2105</v>
      </c>
      <c r="I97" s="146"/>
      <c r="L97" s="34"/>
      <c r="M97" s="147"/>
      <c r="T97" s="55"/>
      <c r="AT97" s="18" t="s">
        <v>157</v>
      </c>
      <c r="AU97" s="18" t="s">
        <v>86</v>
      </c>
    </row>
    <row r="98" spans="2:65" s="1" customFormat="1" ht="16.5" customHeight="1">
      <c r="B98" s="129"/>
      <c r="C98" s="130" t="s">
        <v>153</v>
      </c>
      <c r="D98" s="130" t="s">
        <v>148</v>
      </c>
      <c r="E98" s="132" t="s">
        <v>2106</v>
      </c>
      <c r="F98" s="133" t="s">
        <v>2107</v>
      </c>
      <c r="G98" s="134" t="s">
        <v>375</v>
      </c>
      <c r="H98" s="135">
        <v>31</v>
      </c>
      <c r="I98" s="136"/>
      <c r="J98" s="137">
        <f>ROUND(I98*H98,2)</f>
        <v>0</v>
      </c>
      <c r="K98" s="133" t="s">
        <v>152</v>
      </c>
      <c r="L98" s="34"/>
      <c r="M98" s="138" t="s">
        <v>3</v>
      </c>
      <c r="N98" s="139" t="s">
        <v>47</v>
      </c>
      <c r="P98" s="140">
        <f>O98*H98</f>
        <v>0</v>
      </c>
      <c r="Q98" s="140">
        <v>0.0022362</v>
      </c>
      <c r="R98" s="140">
        <f>Q98*H98</f>
        <v>0.0693222</v>
      </c>
      <c r="S98" s="140">
        <v>0</v>
      </c>
      <c r="T98" s="141">
        <f>S98*H98</f>
        <v>0</v>
      </c>
      <c r="AR98" s="142" t="s">
        <v>256</v>
      </c>
      <c r="AT98" s="142" t="s">
        <v>148</v>
      </c>
      <c r="AU98" s="142" t="s">
        <v>86</v>
      </c>
      <c r="AY98" s="18" t="s">
        <v>146</v>
      </c>
      <c r="BE98" s="143">
        <f>IF(N98="základní",J98,0)</f>
        <v>0</v>
      </c>
      <c r="BF98" s="143">
        <f>IF(N98="snížená",J98,0)</f>
        <v>0</v>
      </c>
      <c r="BG98" s="143">
        <f>IF(N98="zákl. přenesená",J98,0)</f>
        <v>0</v>
      </c>
      <c r="BH98" s="143">
        <f>IF(N98="sníž. přenesená",J98,0)</f>
        <v>0</v>
      </c>
      <c r="BI98" s="143">
        <f>IF(N98="nulová",J98,0)</f>
        <v>0</v>
      </c>
      <c r="BJ98" s="18" t="s">
        <v>84</v>
      </c>
      <c r="BK98" s="143">
        <f>ROUND(I98*H98,2)</f>
        <v>0</v>
      </c>
      <c r="BL98" s="18" t="s">
        <v>256</v>
      </c>
      <c r="BM98" s="142" t="s">
        <v>2108</v>
      </c>
    </row>
    <row r="99" spans="2:47" s="1" customFormat="1" ht="12">
      <c r="B99" s="34"/>
      <c r="D99" s="144" t="s">
        <v>155</v>
      </c>
      <c r="F99" s="145" t="s">
        <v>2109</v>
      </c>
      <c r="I99" s="146"/>
      <c r="L99" s="34"/>
      <c r="M99" s="147"/>
      <c r="T99" s="55"/>
      <c r="AT99" s="18" t="s">
        <v>155</v>
      </c>
      <c r="AU99" s="18" t="s">
        <v>86</v>
      </c>
    </row>
    <row r="100" spans="2:47" s="1" customFormat="1" ht="12">
      <c r="B100" s="34"/>
      <c r="D100" s="148" t="s">
        <v>157</v>
      </c>
      <c r="F100" s="149" t="s">
        <v>2110</v>
      </c>
      <c r="I100" s="146"/>
      <c r="L100" s="34"/>
      <c r="M100" s="147"/>
      <c r="T100" s="55"/>
      <c r="AT100" s="18" t="s">
        <v>157</v>
      </c>
      <c r="AU100" s="18" t="s">
        <v>86</v>
      </c>
    </row>
    <row r="101" spans="2:65" s="1" customFormat="1" ht="24.15" customHeight="1">
      <c r="B101" s="129"/>
      <c r="C101" s="130" t="s">
        <v>181</v>
      </c>
      <c r="D101" s="130" t="s">
        <v>148</v>
      </c>
      <c r="E101" s="132" t="s">
        <v>2111</v>
      </c>
      <c r="F101" s="133" t="s">
        <v>2112</v>
      </c>
      <c r="G101" s="134" t="s">
        <v>375</v>
      </c>
      <c r="H101" s="135">
        <v>11</v>
      </c>
      <c r="I101" s="136"/>
      <c r="J101" s="137">
        <f>ROUND(I101*H101,2)</f>
        <v>0</v>
      </c>
      <c r="K101" s="133" t="s">
        <v>152</v>
      </c>
      <c r="L101" s="34"/>
      <c r="M101" s="138" t="s">
        <v>3</v>
      </c>
      <c r="N101" s="139" t="s">
        <v>47</v>
      </c>
      <c r="P101" s="140">
        <f>O101*H101</f>
        <v>0</v>
      </c>
      <c r="Q101" s="140">
        <v>0.00181495</v>
      </c>
      <c r="R101" s="140">
        <f>Q101*H101</f>
        <v>0.01996445</v>
      </c>
      <c r="S101" s="140">
        <v>0</v>
      </c>
      <c r="T101" s="141">
        <f>S101*H101</f>
        <v>0</v>
      </c>
      <c r="AR101" s="142" t="s">
        <v>256</v>
      </c>
      <c r="AT101" s="142" t="s">
        <v>148</v>
      </c>
      <c r="AU101" s="142" t="s">
        <v>86</v>
      </c>
      <c r="AY101" s="18" t="s">
        <v>146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8" t="s">
        <v>84</v>
      </c>
      <c r="BK101" s="143">
        <f>ROUND(I101*H101,2)</f>
        <v>0</v>
      </c>
      <c r="BL101" s="18" t="s">
        <v>256</v>
      </c>
      <c r="BM101" s="142" t="s">
        <v>2113</v>
      </c>
    </row>
    <row r="102" spans="2:47" s="1" customFormat="1" ht="12">
      <c r="B102" s="34"/>
      <c r="D102" s="144" t="s">
        <v>155</v>
      </c>
      <c r="F102" s="145" t="s">
        <v>2114</v>
      </c>
      <c r="I102" s="146"/>
      <c r="L102" s="34"/>
      <c r="M102" s="147"/>
      <c r="T102" s="55"/>
      <c r="AT102" s="18" t="s">
        <v>155</v>
      </c>
      <c r="AU102" s="18" t="s">
        <v>86</v>
      </c>
    </row>
    <row r="103" spans="2:47" s="1" customFormat="1" ht="12">
      <c r="B103" s="34"/>
      <c r="D103" s="148" t="s">
        <v>157</v>
      </c>
      <c r="F103" s="149" t="s">
        <v>2115</v>
      </c>
      <c r="I103" s="146"/>
      <c r="L103" s="34"/>
      <c r="M103" s="147"/>
      <c r="T103" s="55"/>
      <c r="AT103" s="18" t="s">
        <v>157</v>
      </c>
      <c r="AU103" s="18" t="s">
        <v>86</v>
      </c>
    </row>
    <row r="104" spans="2:65" s="1" customFormat="1" ht="24.15" customHeight="1">
      <c r="B104" s="129"/>
      <c r="C104" s="130" t="s">
        <v>189</v>
      </c>
      <c r="D104" s="130" t="s">
        <v>148</v>
      </c>
      <c r="E104" s="132" t="s">
        <v>2116</v>
      </c>
      <c r="F104" s="133" t="s">
        <v>2117</v>
      </c>
      <c r="G104" s="134" t="s">
        <v>641</v>
      </c>
      <c r="H104" s="135">
        <v>1</v>
      </c>
      <c r="I104" s="136"/>
      <c r="J104" s="137">
        <f>ROUND(I104*H104,2)</f>
        <v>0</v>
      </c>
      <c r="K104" s="133" t="s">
        <v>152</v>
      </c>
      <c r="L104" s="34"/>
      <c r="M104" s="138" t="s">
        <v>3</v>
      </c>
      <c r="N104" s="139" t="s">
        <v>47</v>
      </c>
      <c r="P104" s="140">
        <f>O104*H104</f>
        <v>0</v>
      </c>
      <c r="Q104" s="140">
        <v>0.0005</v>
      </c>
      <c r="R104" s="140">
        <f>Q104*H104</f>
        <v>0.0005</v>
      </c>
      <c r="S104" s="140">
        <v>0</v>
      </c>
      <c r="T104" s="141">
        <f>S104*H104</f>
        <v>0</v>
      </c>
      <c r="AR104" s="142" t="s">
        <v>256</v>
      </c>
      <c r="AT104" s="142" t="s">
        <v>148</v>
      </c>
      <c r="AU104" s="142" t="s">
        <v>86</v>
      </c>
      <c r="AY104" s="18" t="s">
        <v>146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8" t="s">
        <v>84</v>
      </c>
      <c r="BK104" s="143">
        <f>ROUND(I104*H104,2)</f>
        <v>0</v>
      </c>
      <c r="BL104" s="18" t="s">
        <v>256</v>
      </c>
      <c r="BM104" s="142" t="s">
        <v>2118</v>
      </c>
    </row>
    <row r="105" spans="2:47" s="1" customFormat="1" ht="12">
      <c r="B105" s="34"/>
      <c r="D105" s="144" t="s">
        <v>155</v>
      </c>
      <c r="F105" s="145" t="s">
        <v>2119</v>
      </c>
      <c r="I105" s="146"/>
      <c r="L105" s="34"/>
      <c r="M105" s="147"/>
      <c r="T105" s="55"/>
      <c r="AT105" s="18" t="s">
        <v>155</v>
      </c>
      <c r="AU105" s="18" t="s">
        <v>86</v>
      </c>
    </row>
    <row r="106" spans="2:47" s="1" customFormat="1" ht="12">
      <c r="B106" s="34"/>
      <c r="D106" s="148" t="s">
        <v>157</v>
      </c>
      <c r="F106" s="149" t="s">
        <v>2120</v>
      </c>
      <c r="I106" s="146"/>
      <c r="L106" s="34"/>
      <c r="M106" s="147"/>
      <c r="T106" s="55"/>
      <c r="AT106" s="18" t="s">
        <v>157</v>
      </c>
      <c r="AU106" s="18" t="s">
        <v>86</v>
      </c>
    </row>
    <row r="107" spans="2:65" s="1" customFormat="1" ht="24.15" customHeight="1">
      <c r="B107" s="129"/>
      <c r="C107" s="130" t="s">
        <v>195</v>
      </c>
      <c r="D107" s="130" t="s">
        <v>148</v>
      </c>
      <c r="E107" s="132" t="s">
        <v>2121</v>
      </c>
      <c r="F107" s="133" t="s">
        <v>2122</v>
      </c>
      <c r="G107" s="134" t="s">
        <v>641</v>
      </c>
      <c r="H107" s="135">
        <v>4</v>
      </c>
      <c r="I107" s="136"/>
      <c r="J107" s="137">
        <f>ROUND(I107*H107,2)</f>
        <v>0</v>
      </c>
      <c r="K107" s="133" t="s">
        <v>152</v>
      </c>
      <c r="L107" s="34"/>
      <c r="M107" s="138" t="s">
        <v>3</v>
      </c>
      <c r="N107" s="139" t="s">
        <v>47</v>
      </c>
      <c r="P107" s="140">
        <f>O107*H107</f>
        <v>0</v>
      </c>
      <c r="Q107" s="140">
        <v>2.5E-05</v>
      </c>
      <c r="R107" s="140">
        <f>Q107*H107</f>
        <v>0.0001</v>
      </c>
      <c r="S107" s="140">
        <v>0</v>
      </c>
      <c r="T107" s="141">
        <f>S107*H107</f>
        <v>0</v>
      </c>
      <c r="AR107" s="142" t="s">
        <v>256</v>
      </c>
      <c r="AT107" s="142" t="s">
        <v>148</v>
      </c>
      <c r="AU107" s="142" t="s">
        <v>86</v>
      </c>
      <c r="AY107" s="18" t="s">
        <v>146</v>
      </c>
      <c r="BE107" s="143">
        <f>IF(N107="základní",J107,0)</f>
        <v>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8" t="s">
        <v>84</v>
      </c>
      <c r="BK107" s="143">
        <f>ROUND(I107*H107,2)</f>
        <v>0</v>
      </c>
      <c r="BL107" s="18" t="s">
        <v>256</v>
      </c>
      <c r="BM107" s="142" t="s">
        <v>2123</v>
      </c>
    </row>
    <row r="108" spans="2:47" s="1" customFormat="1" ht="19.2">
      <c r="B108" s="34"/>
      <c r="D108" s="144" t="s">
        <v>155</v>
      </c>
      <c r="F108" s="145" t="s">
        <v>2124</v>
      </c>
      <c r="I108" s="146"/>
      <c r="L108" s="34"/>
      <c r="M108" s="147"/>
      <c r="T108" s="55"/>
      <c r="AT108" s="18" t="s">
        <v>155</v>
      </c>
      <c r="AU108" s="18" t="s">
        <v>86</v>
      </c>
    </row>
    <row r="109" spans="2:47" s="1" customFormat="1" ht="12">
      <c r="B109" s="34"/>
      <c r="D109" s="148" t="s">
        <v>157</v>
      </c>
      <c r="F109" s="149" t="s">
        <v>2125</v>
      </c>
      <c r="I109" s="146"/>
      <c r="L109" s="34"/>
      <c r="M109" s="147"/>
      <c r="T109" s="55"/>
      <c r="AT109" s="18" t="s">
        <v>157</v>
      </c>
      <c r="AU109" s="18" t="s">
        <v>86</v>
      </c>
    </row>
    <row r="110" spans="2:65" s="1" customFormat="1" ht="24.15" customHeight="1">
      <c r="B110" s="129"/>
      <c r="C110" s="170" t="s">
        <v>203</v>
      </c>
      <c r="D110" s="170" t="s">
        <v>257</v>
      </c>
      <c r="E110" s="172" t="s">
        <v>2126</v>
      </c>
      <c r="F110" s="173" t="s">
        <v>2127</v>
      </c>
      <c r="G110" s="174" t="s">
        <v>641</v>
      </c>
      <c r="H110" s="175">
        <v>4</v>
      </c>
      <c r="I110" s="176"/>
      <c r="J110" s="177">
        <f>ROUND(I110*H110,2)</f>
        <v>0</v>
      </c>
      <c r="K110" s="173" t="s">
        <v>152</v>
      </c>
      <c r="L110" s="178"/>
      <c r="M110" s="179" t="s">
        <v>3</v>
      </c>
      <c r="N110" s="180" t="s">
        <v>47</v>
      </c>
      <c r="P110" s="140">
        <f>O110*H110</f>
        <v>0</v>
      </c>
      <c r="Q110" s="140">
        <v>0.00026</v>
      </c>
      <c r="R110" s="140">
        <f>Q110*H110</f>
        <v>0.00104</v>
      </c>
      <c r="S110" s="140">
        <v>0</v>
      </c>
      <c r="T110" s="141">
        <f>S110*H110</f>
        <v>0</v>
      </c>
      <c r="AR110" s="142" t="s">
        <v>379</v>
      </c>
      <c r="AT110" s="142" t="s">
        <v>257</v>
      </c>
      <c r="AU110" s="142" t="s">
        <v>86</v>
      </c>
      <c r="AY110" s="18" t="s">
        <v>146</v>
      </c>
      <c r="BE110" s="143">
        <f>IF(N110="základní",J110,0)</f>
        <v>0</v>
      </c>
      <c r="BF110" s="143">
        <f>IF(N110="snížená",J110,0)</f>
        <v>0</v>
      </c>
      <c r="BG110" s="143">
        <f>IF(N110="zákl. přenesená",J110,0)</f>
        <v>0</v>
      </c>
      <c r="BH110" s="143">
        <f>IF(N110="sníž. přenesená",J110,0)</f>
        <v>0</v>
      </c>
      <c r="BI110" s="143">
        <f>IF(N110="nulová",J110,0)</f>
        <v>0</v>
      </c>
      <c r="BJ110" s="18" t="s">
        <v>84</v>
      </c>
      <c r="BK110" s="143">
        <f>ROUND(I110*H110,2)</f>
        <v>0</v>
      </c>
      <c r="BL110" s="18" t="s">
        <v>256</v>
      </c>
      <c r="BM110" s="142" t="s">
        <v>2128</v>
      </c>
    </row>
    <row r="111" spans="2:47" s="1" customFormat="1" ht="12">
      <c r="B111" s="34"/>
      <c r="D111" s="144" t="s">
        <v>155</v>
      </c>
      <c r="F111" s="145" t="s">
        <v>2127</v>
      </c>
      <c r="I111" s="146"/>
      <c r="L111" s="34"/>
      <c r="M111" s="147"/>
      <c r="T111" s="55"/>
      <c r="AT111" s="18" t="s">
        <v>155</v>
      </c>
      <c r="AU111" s="18" t="s">
        <v>86</v>
      </c>
    </row>
    <row r="112" spans="2:65" s="1" customFormat="1" ht="21.75" customHeight="1">
      <c r="B112" s="129"/>
      <c r="C112" s="130" t="s">
        <v>210</v>
      </c>
      <c r="D112" s="130" t="s">
        <v>148</v>
      </c>
      <c r="E112" s="132" t="s">
        <v>2129</v>
      </c>
      <c r="F112" s="133" t="s">
        <v>2130</v>
      </c>
      <c r="G112" s="134" t="s">
        <v>375</v>
      </c>
      <c r="H112" s="135">
        <v>85</v>
      </c>
      <c r="I112" s="136"/>
      <c r="J112" s="137">
        <f>ROUND(I112*H112,2)</f>
        <v>0</v>
      </c>
      <c r="K112" s="133" t="s">
        <v>152</v>
      </c>
      <c r="L112" s="34"/>
      <c r="M112" s="138" t="s">
        <v>3</v>
      </c>
      <c r="N112" s="139" t="s">
        <v>47</v>
      </c>
      <c r="P112" s="140">
        <f>O112*H112</f>
        <v>0</v>
      </c>
      <c r="Q112" s="140">
        <v>0</v>
      </c>
      <c r="R112" s="140">
        <f>Q112*H112</f>
        <v>0</v>
      </c>
      <c r="S112" s="140">
        <v>0</v>
      </c>
      <c r="T112" s="141">
        <f>S112*H112</f>
        <v>0</v>
      </c>
      <c r="AR112" s="142" t="s">
        <v>256</v>
      </c>
      <c r="AT112" s="142" t="s">
        <v>148</v>
      </c>
      <c r="AU112" s="142" t="s">
        <v>86</v>
      </c>
      <c r="AY112" s="18" t="s">
        <v>146</v>
      </c>
      <c r="BE112" s="143">
        <f>IF(N112="základní",J112,0)</f>
        <v>0</v>
      </c>
      <c r="BF112" s="143">
        <f>IF(N112="snížená",J112,0)</f>
        <v>0</v>
      </c>
      <c r="BG112" s="143">
        <f>IF(N112="zákl. přenesená",J112,0)</f>
        <v>0</v>
      </c>
      <c r="BH112" s="143">
        <f>IF(N112="sníž. přenesená",J112,0)</f>
        <v>0</v>
      </c>
      <c r="BI112" s="143">
        <f>IF(N112="nulová",J112,0)</f>
        <v>0</v>
      </c>
      <c r="BJ112" s="18" t="s">
        <v>84</v>
      </c>
      <c r="BK112" s="143">
        <f>ROUND(I112*H112,2)</f>
        <v>0</v>
      </c>
      <c r="BL112" s="18" t="s">
        <v>256</v>
      </c>
      <c r="BM112" s="142" t="s">
        <v>2131</v>
      </c>
    </row>
    <row r="113" spans="2:47" s="1" customFormat="1" ht="12">
      <c r="B113" s="34"/>
      <c r="D113" s="144" t="s">
        <v>155</v>
      </c>
      <c r="F113" s="145" t="s">
        <v>2132</v>
      </c>
      <c r="I113" s="146"/>
      <c r="L113" s="34"/>
      <c r="M113" s="147"/>
      <c r="T113" s="55"/>
      <c r="AT113" s="18" t="s">
        <v>155</v>
      </c>
      <c r="AU113" s="18" t="s">
        <v>86</v>
      </c>
    </row>
    <row r="114" spans="2:47" s="1" customFormat="1" ht="12">
      <c r="B114" s="34"/>
      <c r="D114" s="148" t="s">
        <v>157</v>
      </c>
      <c r="F114" s="149" t="s">
        <v>2133</v>
      </c>
      <c r="I114" s="146"/>
      <c r="L114" s="34"/>
      <c r="M114" s="147"/>
      <c r="T114" s="55"/>
      <c r="AT114" s="18" t="s">
        <v>157</v>
      </c>
      <c r="AU114" s="18" t="s">
        <v>86</v>
      </c>
    </row>
    <row r="115" spans="2:51" s="12" customFormat="1" ht="12">
      <c r="B115" s="150"/>
      <c r="D115" s="144" t="s">
        <v>171</v>
      </c>
      <c r="E115" s="151" t="s">
        <v>3</v>
      </c>
      <c r="F115" s="152" t="s">
        <v>2134</v>
      </c>
      <c r="H115" s="153">
        <v>85</v>
      </c>
      <c r="I115" s="154"/>
      <c r="L115" s="150"/>
      <c r="M115" s="155"/>
      <c r="T115" s="156"/>
      <c r="AT115" s="151" t="s">
        <v>171</v>
      </c>
      <c r="AU115" s="151" t="s">
        <v>86</v>
      </c>
      <c r="AV115" s="12" t="s">
        <v>86</v>
      </c>
      <c r="AW115" s="12" t="s">
        <v>37</v>
      </c>
      <c r="AX115" s="12" t="s">
        <v>76</v>
      </c>
      <c r="AY115" s="151" t="s">
        <v>146</v>
      </c>
    </row>
    <row r="116" spans="2:51" s="14" customFormat="1" ht="12">
      <c r="B116" s="163"/>
      <c r="D116" s="144" t="s">
        <v>171</v>
      </c>
      <c r="E116" s="164" t="s">
        <v>3</v>
      </c>
      <c r="F116" s="165" t="s">
        <v>180</v>
      </c>
      <c r="H116" s="166">
        <v>85</v>
      </c>
      <c r="I116" s="167"/>
      <c r="L116" s="163"/>
      <c r="M116" s="168"/>
      <c r="T116" s="169"/>
      <c r="AT116" s="164" t="s">
        <v>171</v>
      </c>
      <c r="AU116" s="164" t="s">
        <v>86</v>
      </c>
      <c r="AV116" s="14" t="s">
        <v>153</v>
      </c>
      <c r="AW116" s="14" t="s">
        <v>37</v>
      </c>
      <c r="AX116" s="14" t="s">
        <v>84</v>
      </c>
      <c r="AY116" s="164" t="s">
        <v>146</v>
      </c>
    </row>
    <row r="117" spans="2:65" s="1" customFormat="1" ht="24.15" customHeight="1">
      <c r="B117" s="129"/>
      <c r="C117" s="130" t="s">
        <v>217</v>
      </c>
      <c r="D117" s="130" t="s">
        <v>148</v>
      </c>
      <c r="E117" s="132" t="s">
        <v>2135</v>
      </c>
      <c r="F117" s="133" t="s">
        <v>2136</v>
      </c>
      <c r="G117" s="134" t="s">
        <v>1004</v>
      </c>
      <c r="H117" s="188"/>
      <c r="I117" s="136"/>
      <c r="J117" s="137">
        <f>ROUND(I117*H117,2)</f>
        <v>0</v>
      </c>
      <c r="K117" s="133" t="s">
        <v>152</v>
      </c>
      <c r="L117" s="34"/>
      <c r="M117" s="138" t="s">
        <v>3</v>
      </c>
      <c r="N117" s="139" t="s">
        <v>47</v>
      </c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42" t="s">
        <v>256</v>
      </c>
      <c r="AT117" s="142" t="s">
        <v>148</v>
      </c>
      <c r="AU117" s="142" t="s">
        <v>86</v>
      </c>
      <c r="AY117" s="18" t="s">
        <v>146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8" t="s">
        <v>84</v>
      </c>
      <c r="BK117" s="143">
        <f>ROUND(I117*H117,2)</f>
        <v>0</v>
      </c>
      <c r="BL117" s="18" t="s">
        <v>256</v>
      </c>
      <c r="BM117" s="142" t="s">
        <v>2137</v>
      </c>
    </row>
    <row r="118" spans="2:47" s="1" customFormat="1" ht="28.8">
      <c r="B118" s="34"/>
      <c r="D118" s="144" t="s">
        <v>155</v>
      </c>
      <c r="F118" s="145" t="s">
        <v>2138</v>
      </c>
      <c r="I118" s="146"/>
      <c r="L118" s="34"/>
      <c r="M118" s="147"/>
      <c r="T118" s="55"/>
      <c r="AT118" s="18" t="s">
        <v>155</v>
      </c>
      <c r="AU118" s="18" t="s">
        <v>86</v>
      </c>
    </row>
    <row r="119" spans="2:47" s="1" customFormat="1" ht="12">
      <c r="B119" s="34"/>
      <c r="D119" s="148" t="s">
        <v>157</v>
      </c>
      <c r="F119" s="149" t="s">
        <v>2139</v>
      </c>
      <c r="I119" s="146"/>
      <c r="L119" s="34"/>
      <c r="M119" s="147"/>
      <c r="T119" s="55"/>
      <c r="AT119" s="18" t="s">
        <v>157</v>
      </c>
      <c r="AU119" s="18" t="s">
        <v>86</v>
      </c>
    </row>
    <row r="120" spans="2:63" s="11" customFormat="1" ht="22.95" customHeight="1">
      <c r="B120" s="117"/>
      <c r="D120" s="118" t="s">
        <v>75</v>
      </c>
      <c r="E120" s="127" t="s">
        <v>2140</v>
      </c>
      <c r="F120" s="127" t="s">
        <v>2141</v>
      </c>
      <c r="I120" s="120"/>
      <c r="J120" s="128">
        <f>BK120</f>
        <v>0</v>
      </c>
      <c r="L120" s="117"/>
      <c r="M120" s="122"/>
      <c r="P120" s="123">
        <f>SUM(P121:P192)</f>
        <v>0</v>
      </c>
      <c r="R120" s="123">
        <f>SUM(R121:R192)</f>
        <v>0.6294148654999998</v>
      </c>
      <c r="T120" s="124">
        <f>SUM(T121:T192)</f>
        <v>0</v>
      </c>
      <c r="AR120" s="118" t="s">
        <v>86</v>
      </c>
      <c r="AT120" s="125" t="s">
        <v>75</v>
      </c>
      <c r="AU120" s="125" t="s">
        <v>84</v>
      </c>
      <c r="AY120" s="118" t="s">
        <v>146</v>
      </c>
      <c r="BK120" s="126">
        <f>SUM(BK121:BK192)</f>
        <v>0</v>
      </c>
    </row>
    <row r="121" spans="2:65" s="1" customFormat="1" ht="24.15" customHeight="1">
      <c r="B121" s="129"/>
      <c r="C121" s="130" t="s">
        <v>223</v>
      </c>
      <c r="D121" s="130" t="s">
        <v>148</v>
      </c>
      <c r="E121" s="132" t="s">
        <v>2142</v>
      </c>
      <c r="F121" s="133" t="s">
        <v>2143</v>
      </c>
      <c r="G121" s="134" t="s">
        <v>375</v>
      </c>
      <c r="H121" s="135">
        <v>30</v>
      </c>
      <c r="I121" s="136"/>
      <c r="J121" s="137">
        <f>ROUND(I121*H121,2)</f>
        <v>0</v>
      </c>
      <c r="K121" s="133" t="s">
        <v>152</v>
      </c>
      <c r="L121" s="34"/>
      <c r="M121" s="138" t="s">
        <v>3</v>
      </c>
      <c r="N121" s="139" t="s">
        <v>47</v>
      </c>
      <c r="P121" s="140">
        <f>O121*H121</f>
        <v>0</v>
      </c>
      <c r="Q121" s="140">
        <v>0.0004436</v>
      </c>
      <c r="R121" s="140">
        <f>Q121*H121</f>
        <v>0.013308</v>
      </c>
      <c r="S121" s="140">
        <v>0</v>
      </c>
      <c r="T121" s="141">
        <f>S121*H121</f>
        <v>0</v>
      </c>
      <c r="AR121" s="142" t="s">
        <v>256</v>
      </c>
      <c r="AT121" s="142" t="s">
        <v>148</v>
      </c>
      <c r="AU121" s="142" t="s">
        <v>86</v>
      </c>
      <c r="AY121" s="18" t="s">
        <v>146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8" t="s">
        <v>84</v>
      </c>
      <c r="BK121" s="143">
        <f>ROUND(I121*H121,2)</f>
        <v>0</v>
      </c>
      <c r="BL121" s="18" t="s">
        <v>256</v>
      </c>
      <c r="BM121" s="142" t="s">
        <v>2144</v>
      </c>
    </row>
    <row r="122" spans="2:47" s="1" customFormat="1" ht="19.2">
      <c r="B122" s="34"/>
      <c r="D122" s="144" t="s">
        <v>155</v>
      </c>
      <c r="F122" s="145" t="s">
        <v>2145</v>
      </c>
      <c r="I122" s="146"/>
      <c r="L122" s="34"/>
      <c r="M122" s="147"/>
      <c r="T122" s="55"/>
      <c r="AT122" s="18" t="s">
        <v>155</v>
      </c>
      <c r="AU122" s="18" t="s">
        <v>86</v>
      </c>
    </row>
    <row r="123" spans="2:47" s="1" customFormat="1" ht="12">
      <c r="B123" s="34"/>
      <c r="D123" s="148" t="s">
        <v>157</v>
      </c>
      <c r="F123" s="149" t="s">
        <v>2146</v>
      </c>
      <c r="I123" s="146"/>
      <c r="L123" s="34"/>
      <c r="M123" s="147"/>
      <c r="T123" s="55"/>
      <c r="AT123" s="18" t="s">
        <v>157</v>
      </c>
      <c r="AU123" s="18" t="s">
        <v>86</v>
      </c>
    </row>
    <row r="124" spans="2:65" s="1" customFormat="1" ht="24.15" customHeight="1">
      <c r="B124" s="129"/>
      <c r="C124" s="130" t="s">
        <v>231</v>
      </c>
      <c r="D124" s="130" t="s">
        <v>148</v>
      </c>
      <c r="E124" s="132" t="s">
        <v>2147</v>
      </c>
      <c r="F124" s="133" t="s">
        <v>2148</v>
      </c>
      <c r="G124" s="134" t="s">
        <v>375</v>
      </c>
      <c r="H124" s="135">
        <v>185</v>
      </c>
      <c r="I124" s="136"/>
      <c r="J124" s="137">
        <f>ROUND(I124*H124,2)</f>
        <v>0</v>
      </c>
      <c r="K124" s="133" t="s">
        <v>152</v>
      </c>
      <c r="L124" s="34"/>
      <c r="M124" s="138" t="s">
        <v>3</v>
      </c>
      <c r="N124" s="139" t="s">
        <v>47</v>
      </c>
      <c r="P124" s="140">
        <f>O124*H124</f>
        <v>0</v>
      </c>
      <c r="Q124" s="140">
        <v>0.000729</v>
      </c>
      <c r="R124" s="140">
        <f>Q124*H124</f>
        <v>0.134865</v>
      </c>
      <c r="S124" s="140">
        <v>0</v>
      </c>
      <c r="T124" s="141">
        <f>S124*H124</f>
        <v>0</v>
      </c>
      <c r="AR124" s="142" t="s">
        <v>256</v>
      </c>
      <c r="AT124" s="142" t="s">
        <v>148</v>
      </c>
      <c r="AU124" s="142" t="s">
        <v>86</v>
      </c>
      <c r="AY124" s="18" t="s">
        <v>146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8" t="s">
        <v>84</v>
      </c>
      <c r="BK124" s="143">
        <f>ROUND(I124*H124,2)</f>
        <v>0</v>
      </c>
      <c r="BL124" s="18" t="s">
        <v>256</v>
      </c>
      <c r="BM124" s="142" t="s">
        <v>2149</v>
      </c>
    </row>
    <row r="125" spans="2:47" s="1" customFormat="1" ht="19.2">
      <c r="B125" s="34"/>
      <c r="D125" s="144" t="s">
        <v>155</v>
      </c>
      <c r="F125" s="145" t="s">
        <v>2150</v>
      </c>
      <c r="I125" s="146"/>
      <c r="L125" s="34"/>
      <c r="M125" s="147"/>
      <c r="T125" s="55"/>
      <c r="AT125" s="18" t="s">
        <v>155</v>
      </c>
      <c r="AU125" s="18" t="s">
        <v>86</v>
      </c>
    </row>
    <row r="126" spans="2:47" s="1" customFormat="1" ht="12">
      <c r="B126" s="34"/>
      <c r="D126" s="148" t="s">
        <v>157</v>
      </c>
      <c r="F126" s="149" t="s">
        <v>2151</v>
      </c>
      <c r="I126" s="146"/>
      <c r="L126" s="34"/>
      <c r="M126" s="147"/>
      <c r="T126" s="55"/>
      <c r="AT126" s="18" t="s">
        <v>157</v>
      </c>
      <c r="AU126" s="18" t="s">
        <v>86</v>
      </c>
    </row>
    <row r="127" spans="2:51" s="12" customFormat="1" ht="12">
      <c r="B127" s="150"/>
      <c r="D127" s="144" t="s">
        <v>171</v>
      </c>
      <c r="E127" s="151" t="s">
        <v>3</v>
      </c>
      <c r="F127" s="152" t="s">
        <v>2152</v>
      </c>
      <c r="H127" s="153">
        <v>185</v>
      </c>
      <c r="I127" s="154"/>
      <c r="L127" s="150"/>
      <c r="M127" s="155"/>
      <c r="T127" s="156"/>
      <c r="AT127" s="151" t="s">
        <v>171</v>
      </c>
      <c r="AU127" s="151" t="s">
        <v>86</v>
      </c>
      <c r="AV127" s="12" t="s">
        <v>86</v>
      </c>
      <c r="AW127" s="12" t="s">
        <v>37</v>
      </c>
      <c r="AX127" s="12" t="s">
        <v>84</v>
      </c>
      <c r="AY127" s="151" t="s">
        <v>146</v>
      </c>
    </row>
    <row r="128" spans="2:65" s="1" customFormat="1" ht="24.15" customHeight="1">
      <c r="B128" s="129"/>
      <c r="C128" s="130" t="s">
        <v>237</v>
      </c>
      <c r="D128" s="130" t="s">
        <v>148</v>
      </c>
      <c r="E128" s="132" t="s">
        <v>2153</v>
      </c>
      <c r="F128" s="133" t="s">
        <v>2154</v>
      </c>
      <c r="G128" s="134" t="s">
        <v>375</v>
      </c>
      <c r="H128" s="135">
        <v>68</v>
      </c>
      <c r="I128" s="136"/>
      <c r="J128" s="137">
        <f>ROUND(I128*H128,2)</f>
        <v>0</v>
      </c>
      <c r="K128" s="133" t="s">
        <v>152</v>
      </c>
      <c r="L128" s="34"/>
      <c r="M128" s="138" t="s">
        <v>3</v>
      </c>
      <c r="N128" s="139" t="s">
        <v>47</v>
      </c>
      <c r="P128" s="140">
        <f>O128*H128</f>
        <v>0</v>
      </c>
      <c r="Q128" s="140">
        <v>0.000984</v>
      </c>
      <c r="R128" s="140">
        <f>Q128*H128</f>
        <v>0.066912</v>
      </c>
      <c r="S128" s="140">
        <v>0</v>
      </c>
      <c r="T128" s="141">
        <f>S128*H128</f>
        <v>0</v>
      </c>
      <c r="AR128" s="142" t="s">
        <v>256</v>
      </c>
      <c r="AT128" s="142" t="s">
        <v>148</v>
      </c>
      <c r="AU128" s="142" t="s">
        <v>86</v>
      </c>
      <c r="AY128" s="18" t="s">
        <v>146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8" t="s">
        <v>84</v>
      </c>
      <c r="BK128" s="143">
        <f>ROUND(I128*H128,2)</f>
        <v>0</v>
      </c>
      <c r="BL128" s="18" t="s">
        <v>256</v>
      </c>
      <c r="BM128" s="142" t="s">
        <v>2155</v>
      </c>
    </row>
    <row r="129" spans="2:47" s="1" customFormat="1" ht="19.2">
      <c r="B129" s="34"/>
      <c r="D129" s="144" t="s">
        <v>155</v>
      </c>
      <c r="F129" s="145" t="s">
        <v>2156</v>
      </c>
      <c r="I129" s="146"/>
      <c r="L129" s="34"/>
      <c r="M129" s="147"/>
      <c r="T129" s="55"/>
      <c r="AT129" s="18" t="s">
        <v>155</v>
      </c>
      <c r="AU129" s="18" t="s">
        <v>86</v>
      </c>
    </row>
    <row r="130" spans="2:47" s="1" customFormat="1" ht="12">
      <c r="B130" s="34"/>
      <c r="D130" s="148" t="s">
        <v>157</v>
      </c>
      <c r="F130" s="149" t="s">
        <v>2157</v>
      </c>
      <c r="I130" s="146"/>
      <c r="L130" s="34"/>
      <c r="M130" s="147"/>
      <c r="T130" s="55"/>
      <c r="AT130" s="18" t="s">
        <v>157</v>
      </c>
      <c r="AU130" s="18" t="s">
        <v>86</v>
      </c>
    </row>
    <row r="131" spans="2:51" s="12" customFormat="1" ht="12">
      <c r="B131" s="150"/>
      <c r="D131" s="144" t="s">
        <v>171</v>
      </c>
      <c r="E131" s="151" t="s">
        <v>3</v>
      </c>
      <c r="F131" s="152" t="s">
        <v>2158</v>
      </c>
      <c r="H131" s="153">
        <v>68</v>
      </c>
      <c r="I131" s="154"/>
      <c r="L131" s="150"/>
      <c r="M131" s="155"/>
      <c r="T131" s="156"/>
      <c r="AT131" s="151" t="s">
        <v>171</v>
      </c>
      <c r="AU131" s="151" t="s">
        <v>86</v>
      </c>
      <c r="AV131" s="12" t="s">
        <v>86</v>
      </c>
      <c r="AW131" s="12" t="s">
        <v>37</v>
      </c>
      <c r="AX131" s="12" t="s">
        <v>84</v>
      </c>
      <c r="AY131" s="151" t="s">
        <v>146</v>
      </c>
    </row>
    <row r="132" spans="2:65" s="1" customFormat="1" ht="24.15" customHeight="1">
      <c r="B132" s="129"/>
      <c r="C132" s="130" t="s">
        <v>244</v>
      </c>
      <c r="D132" s="130" t="s">
        <v>148</v>
      </c>
      <c r="E132" s="132" t="s">
        <v>2159</v>
      </c>
      <c r="F132" s="133" t="s">
        <v>2160</v>
      </c>
      <c r="G132" s="134" t="s">
        <v>375</v>
      </c>
      <c r="H132" s="135">
        <v>80</v>
      </c>
      <c r="I132" s="136"/>
      <c r="J132" s="137">
        <f>ROUND(I132*H132,2)</f>
        <v>0</v>
      </c>
      <c r="K132" s="133" t="s">
        <v>152</v>
      </c>
      <c r="L132" s="34"/>
      <c r="M132" s="138" t="s">
        <v>3</v>
      </c>
      <c r="N132" s="139" t="s">
        <v>47</v>
      </c>
      <c r="P132" s="140">
        <f>O132*H132</f>
        <v>0</v>
      </c>
      <c r="Q132" s="140">
        <v>0.001297</v>
      </c>
      <c r="R132" s="140">
        <f>Q132*H132</f>
        <v>0.10375999999999999</v>
      </c>
      <c r="S132" s="140">
        <v>0</v>
      </c>
      <c r="T132" s="141">
        <f>S132*H132</f>
        <v>0</v>
      </c>
      <c r="AR132" s="142" t="s">
        <v>256</v>
      </c>
      <c r="AT132" s="142" t="s">
        <v>148</v>
      </c>
      <c r="AU132" s="142" t="s">
        <v>86</v>
      </c>
      <c r="AY132" s="18" t="s">
        <v>146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8" t="s">
        <v>84</v>
      </c>
      <c r="BK132" s="143">
        <f>ROUND(I132*H132,2)</f>
        <v>0</v>
      </c>
      <c r="BL132" s="18" t="s">
        <v>256</v>
      </c>
      <c r="BM132" s="142" t="s">
        <v>2161</v>
      </c>
    </row>
    <row r="133" spans="2:47" s="1" customFormat="1" ht="19.2">
      <c r="B133" s="34"/>
      <c r="D133" s="144" t="s">
        <v>155</v>
      </c>
      <c r="F133" s="145" t="s">
        <v>2162</v>
      </c>
      <c r="I133" s="146"/>
      <c r="L133" s="34"/>
      <c r="M133" s="147"/>
      <c r="T133" s="55"/>
      <c r="AT133" s="18" t="s">
        <v>155</v>
      </c>
      <c r="AU133" s="18" t="s">
        <v>86</v>
      </c>
    </row>
    <row r="134" spans="2:47" s="1" customFormat="1" ht="12">
      <c r="B134" s="34"/>
      <c r="D134" s="148" t="s">
        <v>157</v>
      </c>
      <c r="F134" s="149" t="s">
        <v>2163</v>
      </c>
      <c r="I134" s="146"/>
      <c r="L134" s="34"/>
      <c r="M134" s="147"/>
      <c r="T134" s="55"/>
      <c r="AT134" s="18" t="s">
        <v>157</v>
      </c>
      <c r="AU134" s="18" t="s">
        <v>86</v>
      </c>
    </row>
    <row r="135" spans="2:51" s="12" customFormat="1" ht="12">
      <c r="B135" s="150"/>
      <c r="D135" s="144" t="s">
        <v>171</v>
      </c>
      <c r="E135" s="151" t="s">
        <v>3</v>
      </c>
      <c r="F135" s="152" t="s">
        <v>2164</v>
      </c>
      <c r="H135" s="153">
        <v>80</v>
      </c>
      <c r="I135" s="154"/>
      <c r="L135" s="150"/>
      <c r="M135" s="155"/>
      <c r="T135" s="156"/>
      <c r="AT135" s="151" t="s">
        <v>171</v>
      </c>
      <c r="AU135" s="151" t="s">
        <v>86</v>
      </c>
      <c r="AV135" s="12" t="s">
        <v>86</v>
      </c>
      <c r="AW135" s="12" t="s">
        <v>37</v>
      </c>
      <c r="AX135" s="12" t="s">
        <v>84</v>
      </c>
      <c r="AY135" s="151" t="s">
        <v>146</v>
      </c>
    </row>
    <row r="136" spans="2:65" s="1" customFormat="1" ht="24.15" customHeight="1">
      <c r="B136" s="129"/>
      <c r="C136" s="130" t="s">
        <v>9</v>
      </c>
      <c r="D136" s="130" t="s">
        <v>148</v>
      </c>
      <c r="E136" s="132" t="s">
        <v>2165</v>
      </c>
      <c r="F136" s="133" t="s">
        <v>2166</v>
      </c>
      <c r="G136" s="134" t="s">
        <v>375</v>
      </c>
      <c r="H136" s="135">
        <v>30</v>
      </c>
      <c r="I136" s="136"/>
      <c r="J136" s="137">
        <f>ROUND(I136*H136,2)</f>
        <v>0</v>
      </c>
      <c r="K136" s="133" t="s">
        <v>152</v>
      </c>
      <c r="L136" s="34"/>
      <c r="M136" s="138" t="s">
        <v>3</v>
      </c>
      <c r="N136" s="139" t="s">
        <v>47</v>
      </c>
      <c r="P136" s="140">
        <f>O136*H136</f>
        <v>0</v>
      </c>
      <c r="Q136" s="140">
        <v>0.00600954</v>
      </c>
      <c r="R136" s="140">
        <f>Q136*H136</f>
        <v>0.1802862</v>
      </c>
      <c r="S136" s="140">
        <v>0</v>
      </c>
      <c r="T136" s="141">
        <f>S136*H136</f>
        <v>0</v>
      </c>
      <c r="AR136" s="142" t="s">
        <v>256</v>
      </c>
      <c r="AT136" s="142" t="s">
        <v>148</v>
      </c>
      <c r="AU136" s="142" t="s">
        <v>86</v>
      </c>
      <c r="AY136" s="18" t="s">
        <v>146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8" t="s">
        <v>84</v>
      </c>
      <c r="BK136" s="143">
        <f>ROUND(I136*H136,2)</f>
        <v>0</v>
      </c>
      <c r="BL136" s="18" t="s">
        <v>256</v>
      </c>
      <c r="BM136" s="142" t="s">
        <v>2167</v>
      </c>
    </row>
    <row r="137" spans="2:47" s="1" customFormat="1" ht="19.2">
      <c r="B137" s="34"/>
      <c r="D137" s="144" t="s">
        <v>155</v>
      </c>
      <c r="F137" s="145" t="s">
        <v>2168</v>
      </c>
      <c r="I137" s="146"/>
      <c r="L137" s="34"/>
      <c r="M137" s="147"/>
      <c r="T137" s="55"/>
      <c r="AT137" s="18" t="s">
        <v>155</v>
      </c>
      <c r="AU137" s="18" t="s">
        <v>86</v>
      </c>
    </row>
    <row r="138" spans="2:47" s="1" customFormat="1" ht="12">
      <c r="B138" s="34"/>
      <c r="D138" s="148" t="s">
        <v>157</v>
      </c>
      <c r="F138" s="149" t="s">
        <v>2169</v>
      </c>
      <c r="I138" s="146"/>
      <c r="L138" s="34"/>
      <c r="M138" s="147"/>
      <c r="T138" s="55"/>
      <c r="AT138" s="18" t="s">
        <v>157</v>
      </c>
      <c r="AU138" s="18" t="s">
        <v>86</v>
      </c>
    </row>
    <row r="139" spans="2:65" s="1" customFormat="1" ht="37.95" customHeight="1">
      <c r="B139" s="129"/>
      <c r="C139" s="130" t="s">
        <v>256</v>
      </c>
      <c r="D139" s="130" t="s">
        <v>148</v>
      </c>
      <c r="E139" s="132" t="s">
        <v>2170</v>
      </c>
      <c r="F139" s="133" t="s">
        <v>2171</v>
      </c>
      <c r="G139" s="134" t="s">
        <v>375</v>
      </c>
      <c r="H139" s="135">
        <v>85</v>
      </c>
      <c r="I139" s="136"/>
      <c r="J139" s="137">
        <f>ROUND(I139*H139,2)</f>
        <v>0</v>
      </c>
      <c r="K139" s="133" t="s">
        <v>152</v>
      </c>
      <c r="L139" s="34"/>
      <c r="M139" s="138" t="s">
        <v>3</v>
      </c>
      <c r="N139" s="139" t="s">
        <v>47</v>
      </c>
      <c r="P139" s="140">
        <f>O139*H139</f>
        <v>0</v>
      </c>
      <c r="Q139" s="140">
        <v>4.662E-05</v>
      </c>
      <c r="R139" s="140">
        <f>Q139*H139</f>
        <v>0.0039626999999999996</v>
      </c>
      <c r="S139" s="140">
        <v>0</v>
      </c>
      <c r="T139" s="141">
        <f>S139*H139</f>
        <v>0</v>
      </c>
      <c r="AR139" s="142" t="s">
        <v>256</v>
      </c>
      <c r="AT139" s="142" t="s">
        <v>148</v>
      </c>
      <c r="AU139" s="142" t="s">
        <v>86</v>
      </c>
      <c r="AY139" s="18" t="s">
        <v>146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8" t="s">
        <v>84</v>
      </c>
      <c r="BK139" s="143">
        <f>ROUND(I139*H139,2)</f>
        <v>0</v>
      </c>
      <c r="BL139" s="18" t="s">
        <v>256</v>
      </c>
      <c r="BM139" s="142" t="s">
        <v>2172</v>
      </c>
    </row>
    <row r="140" spans="2:47" s="1" customFormat="1" ht="38.4">
      <c r="B140" s="34"/>
      <c r="D140" s="144" t="s">
        <v>155</v>
      </c>
      <c r="F140" s="145" t="s">
        <v>2173</v>
      </c>
      <c r="I140" s="146"/>
      <c r="L140" s="34"/>
      <c r="M140" s="147"/>
      <c r="T140" s="55"/>
      <c r="AT140" s="18" t="s">
        <v>155</v>
      </c>
      <c r="AU140" s="18" t="s">
        <v>86</v>
      </c>
    </row>
    <row r="141" spans="2:47" s="1" customFormat="1" ht="12">
      <c r="B141" s="34"/>
      <c r="D141" s="148" t="s">
        <v>157</v>
      </c>
      <c r="F141" s="149" t="s">
        <v>2174</v>
      </c>
      <c r="I141" s="146"/>
      <c r="L141" s="34"/>
      <c r="M141" s="147"/>
      <c r="T141" s="55"/>
      <c r="AT141" s="18" t="s">
        <v>157</v>
      </c>
      <c r="AU141" s="18" t="s">
        <v>86</v>
      </c>
    </row>
    <row r="142" spans="2:51" s="12" customFormat="1" ht="12">
      <c r="B142" s="150"/>
      <c r="D142" s="144" t="s">
        <v>171</v>
      </c>
      <c r="E142" s="151" t="s">
        <v>3</v>
      </c>
      <c r="F142" s="152" t="s">
        <v>2175</v>
      </c>
      <c r="H142" s="153">
        <v>85</v>
      </c>
      <c r="I142" s="154"/>
      <c r="L142" s="150"/>
      <c r="M142" s="155"/>
      <c r="T142" s="156"/>
      <c r="AT142" s="151" t="s">
        <v>171</v>
      </c>
      <c r="AU142" s="151" t="s">
        <v>86</v>
      </c>
      <c r="AV142" s="12" t="s">
        <v>86</v>
      </c>
      <c r="AW142" s="12" t="s">
        <v>37</v>
      </c>
      <c r="AX142" s="12" t="s">
        <v>76</v>
      </c>
      <c r="AY142" s="151" t="s">
        <v>146</v>
      </c>
    </row>
    <row r="143" spans="2:51" s="14" customFormat="1" ht="12">
      <c r="B143" s="163"/>
      <c r="D143" s="144" t="s">
        <v>171</v>
      </c>
      <c r="E143" s="164" t="s">
        <v>3</v>
      </c>
      <c r="F143" s="165" t="s">
        <v>180</v>
      </c>
      <c r="H143" s="166">
        <v>85</v>
      </c>
      <c r="I143" s="167"/>
      <c r="L143" s="163"/>
      <c r="M143" s="168"/>
      <c r="T143" s="169"/>
      <c r="AT143" s="164" t="s">
        <v>171</v>
      </c>
      <c r="AU143" s="164" t="s">
        <v>86</v>
      </c>
      <c r="AV143" s="14" t="s">
        <v>153</v>
      </c>
      <c r="AW143" s="14" t="s">
        <v>37</v>
      </c>
      <c r="AX143" s="14" t="s">
        <v>84</v>
      </c>
      <c r="AY143" s="164" t="s">
        <v>146</v>
      </c>
    </row>
    <row r="144" spans="2:65" s="1" customFormat="1" ht="37.95" customHeight="1">
      <c r="B144" s="129"/>
      <c r="C144" s="130" t="s">
        <v>263</v>
      </c>
      <c r="D144" s="130" t="s">
        <v>148</v>
      </c>
      <c r="E144" s="132" t="s">
        <v>2176</v>
      </c>
      <c r="F144" s="133" t="s">
        <v>2177</v>
      </c>
      <c r="G144" s="134" t="s">
        <v>375</v>
      </c>
      <c r="H144" s="135">
        <v>80</v>
      </c>
      <c r="I144" s="136"/>
      <c r="J144" s="137">
        <f>ROUND(I144*H144,2)</f>
        <v>0</v>
      </c>
      <c r="K144" s="133" t="s">
        <v>152</v>
      </c>
      <c r="L144" s="34"/>
      <c r="M144" s="138" t="s">
        <v>3</v>
      </c>
      <c r="N144" s="139" t="s">
        <v>47</v>
      </c>
      <c r="P144" s="140">
        <f>O144*H144</f>
        <v>0</v>
      </c>
      <c r="Q144" s="140">
        <v>6.74E-05</v>
      </c>
      <c r="R144" s="140">
        <f>Q144*H144</f>
        <v>0.005392</v>
      </c>
      <c r="S144" s="140">
        <v>0</v>
      </c>
      <c r="T144" s="141">
        <f>S144*H144</f>
        <v>0</v>
      </c>
      <c r="AR144" s="142" t="s">
        <v>256</v>
      </c>
      <c r="AT144" s="142" t="s">
        <v>148</v>
      </c>
      <c r="AU144" s="142" t="s">
        <v>86</v>
      </c>
      <c r="AY144" s="18" t="s">
        <v>146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8" t="s">
        <v>84</v>
      </c>
      <c r="BK144" s="143">
        <f>ROUND(I144*H144,2)</f>
        <v>0</v>
      </c>
      <c r="BL144" s="18" t="s">
        <v>256</v>
      </c>
      <c r="BM144" s="142" t="s">
        <v>2178</v>
      </c>
    </row>
    <row r="145" spans="2:47" s="1" customFormat="1" ht="38.4">
      <c r="B145" s="34"/>
      <c r="D145" s="144" t="s">
        <v>155</v>
      </c>
      <c r="F145" s="145" t="s">
        <v>2179</v>
      </c>
      <c r="I145" s="146"/>
      <c r="L145" s="34"/>
      <c r="M145" s="147"/>
      <c r="T145" s="55"/>
      <c r="AT145" s="18" t="s">
        <v>155</v>
      </c>
      <c r="AU145" s="18" t="s">
        <v>86</v>
      </c>
    </row>
    <row r="146" spans="2:47" s="1" customFormat="1" ht="12">
      <c r="B146" s="34"/>
      <c r="D146" s="148" t="s">
        <v>157</v>
      </c>
      <c r="F146" s="149" t="s">
        <v>2180</v>
      </c>
      <c r="I146" s="146"/>
      <c r="L146" s="34"/>
      <c r="M146" s="147"/>
      <c r="T146" s="55"/>
      <c r="AT146" s="18" t="s">
        <v>157</v>
      </c>
      <c r="AU146" s="18" t="s">
        <v>86</v>
      </c>
    </row>
    <row r="147" spans="2:51" s="12" customFormat="1" ht="12">
      <c r="B147" s="150"/>
      <c r="D147" s="144" t="s">
        <v>171</v>
      </c>
      <c r="E147" s="151" t="s">
        <v>3</v>
      </c>
      <c r="F147" s="152" t="s">
        <v>2181</v>
      </c>
      <c r="H147" s="153">
        <v>80</v>
      </c>
      <c r="I147" s="154"/>
      <c r="L147" s="150"/>
      <c r="M147" s="155"/>
      <c r="T147" s="156"/>
      <c r="AT147" s="151" t="s">
        <v>171</v>
      </c>
      <c r="AU147" s="151" t="s">
        <v>86</v>
      </c>
      <c r="AV147" s="12" t="s">
        <v>86</v>
      </c>
      <c r="AW147" s="12" t="s">
        <v>37</v>
      </c>
      <c r="AX147" s="12" t="s">
        <v>76</v>
      </c>
      <c r="AY147" s="151" t="s">
        <v>146</v>
      </c>
    </row>
    <row r="148" spans="2:51" s="14" customFormat="1" ht="12">
      <c r="B148" s="163"/>
      <c r="D148" s="144" t="s">
        <v>171</v>
      </c>
      <c r="E148" s="164" t="s">
        <v>3</v>
      </c>
      <c r="F148" s="165" t="s">
        <v>180</v>
      </c>
      <c r="H148" s="166">
        <v>80</v>
      </c>
      <c r="I148" s="167"/>
      <c r="L148" s="163"/>
      <c r="M148" s="168"/>
      <c r="T148" s="169"/>
      <c r="AT148" s="164" t="s">
        <v>171</v>
      </c>
      <c r="AU148" s="164" t="s">
        <v>86</v>
      </c>
      <c r="AV148" s="14" t="s">
        <v>153</v>
      </c>
      <c r="AW148" s="14" t="s">
        <v>37</v>
      </c>
      <c r="AX148" s="14" t="s">
        <v>84</v>
      </c>
      <c r="AY148" s="164" t="s">
        <v>146</v>
      </c>
    </row>
    <row r="149" spans="2:65" s="1" customFormat="1" ht="37.95" customHeight="1">
      <c r="B149" s="129"/>
      <c r="C149" s="130" t="s">
        <v>272</v>
      </c>
      <c r="D149" s="130" t="s">
        <v>148</v>
      </c>
      <c r="E149" s="132" t="s">
        <v>2182</v>
      </c>
      <c r="F149" s="133" t="s">
        <v>2183</v>
      </c>
      <c r="G149" s="134" t="s">
        <v>375</v>
      </c>
      <c r="H149" s="135">
        <v>130</v>
      </c>
      <c r="I149" s="136"/>
      <c r="J149" s="137">
        <f>ROUND(I149*H149,2)</f>
        <v>0</v>
      </c>
      <c r="K149" s="133" t="s">
        <v>152</v>
      </c>
      <c r="L149" s="34"/>
      <c r="M149" s="138" t="s">
        <v>3</v>
      </c>
      <c r="N149" s="139" t="s">
        <v>47</v>
      </c>
      <c r="P149" s="140">
        <f>O149*H149</f>
        <v>0</v>
      </c>
      <c r="Q149" s="140">
        <v>7.386E-05</v>
      </c>
      <c r="R149" s="140">
        <f>Q149*H149</f>
        <v>0.0096018</v>
      </c>
      <c r="S149" s="140">
        <v>0</v>
      </c>
      <c r="T149" s="141">
        <f>S149*H149</f>
        <v>0</v>
      </c>
      <c r="AR149" s="142" t="s">
        <v>256</v>
      </c>
      <c r="AT149" s="142" t="s">
        <v>148</v>
      </c>
      <c r="AU149" s="142" t="s">
        <v>86</v>
      </c>
      <c r="AY149" s="18" t="s">
        <v>146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8" t="s">
        <v>84</v>
      </c>
      <c r="BK149" s="143">
        <f>ROUND(I149*H149,2)</f>
        <v>0</v>
      </c>
      <c r="BL149" s="18" t="s">
        <v>256</v>
      </c>
      <c r="BM149" s="142" t="s">
        <v>2184</v>
      </c>
    </row>
    <row r="150" spans="2:47" s="1" customFormat="1" ht="38.4">
      <c r="B150" s="34"/>
      <c r="D150" s="144" t="s">
        <v>155</v>
      </c>
      <c r="F150" s="145" t="s">
        <v>2185</v>
      </c>
      <c r="I150" s="146"/>
      <c r="L150" s="34"/>
      <c r="M150" s="147"/>
      <c r="T150" s="55"/>
      <c r="AT150" s="18" t="s">
        <v>155</v>
      </c>
      <c r="AU150" s="18" t="s">
        <v>86</v>
      </c>
    </row>
    <row r="151" spans="2:47" s="1" customFormat="1" ht="12">
      <c r="B151" s="34"/>
      <c r="D151" s="148" t="s">
        <v>157</v>
      </c>
      <c r="F151" s="149" t="s">
        <v>2186</v>
      </c>
      <c r="I151" s="146"/>
      <c r="L151" s="34"/>
      <c r="M151" s="147"/>
      <c r="T151" s="55"/>
      <c r="AT151" s="18" t="s">
        <v>157</v>
      </c>
      <c r="AU151" s="18" t="s">
        <v>86</v>
      </c>
    </row>
    <row r="152" spans="2:51" s="12" customFormat="1" ht="12">
      <c r="B152" s="150"/>
      <c r="D152" s="144" t="s">
        <v>171</v>
      </c>
      <c r="E152" s="151" t="s">
        <v>3</v>
      </c>
      <c r="F152" s="152" t="s">
        <v>2187</v>
      </c>
      <c r="H152" s="153">
        <v>130</v>
      </c>
      <c r="I152" s="154"/>
      <c r="L152" s="150"/>
      <c r="M152" s="155"/>
      <c r="T152" s="156"/>
      <c r="AT152" s="151" t="s">
        <v>171</v>
      </c>
      <c r="AU152" s="151" t="s">
        <v>86</v>
      </c>
      <c r="AV152" s="12" t="s">
        <v>86</v>
      </c>
      <c r="AW152" s="12" t="s">
        <v>37</v>
      </c>
      <c r="AX152" s="12" t="s">
        <v>76</v>
      </c>
      <c r="AY152" s="151" t="s">
        <v>146</v>
      </c>
    </row>
    <row r="153" spans="2:51" s="14" customFormat="1" ht="12">
      <c r="B153" s="163"/>
      <c r="D153" s="144" t="s">
        <v>171</v>
      </c>
      <c r="E153" s="164" t="s">
        <v>3</v>
      </c>
      <c r="F153" s="165" t="s">
        <v>180</v>
      </c>
      <c r="H153" s="166">
        <v>130</v>
      </c>
      <c r="I153" s="167"/>
      <c r="L153" s="163"/>
      <c r="M153" s="168"/>
      <c r="T153" s="169"/>
      <c r="AT153" s="164" t="s">
        <v>171</v>
      </c>
      <c r="AU153" s="164" t="s">
        <v>86</v>
      </c>
      <c r="AV153" s="14" t="s">
        <v>153</v>
      </c>
      <c r="AW153" s="14" t="s">
        <v>37</v>
      </c>
      <c r="AX153" s="14" t="s">
        <v>84</v>
      </c>
      <c r="AY153" s="164" t="s">
        <v>146</v>
      </c>
    </row>
    <row r="154" spans="2:65" s="1" customFormat="1" ht="37.95" customHeight="1">
      <c r="B154" s="129"/>
      <c r="C154" s="130" t="s">
        <v>280</v>
      </c>
      <c r="D154" s="130" t="s">
        <v>148</v>
      </c>
      <c r="E154" s="132" t="s">
        <v>2188</v>
      </c>
      <c r="F154" s="133" t="s">
        <v>2189</v>
      </c>
      <c r="G154" s="134" t="s">
        <v>375</v>
      </c>
      <c r="H154" s="135">
        <v>68</v>
      </c>
      <c r="I154" s="136"/>
      <c r="J154" s="137">
        <f>ROUND(I154*H154,2)</f>
        <v>0</v>
      </c>
      <c r="K154" s="133" t="s">
        <v>152</v>
      </c>
      <c r="L154" s="34"/>
      <c r="M154" s="138" t="s">
        <v>3</v>
      </c>
      <c r="N154" s="139" t="s">
        <v>47</v>
      </c>
      <c r="P154" s="140">
        <f>O154*H154</f>
        <v>0</v>
      </c>
      <c r="Q154" s="140">
        <v>9.464E-05</v>
      </c>
      <c r="R154" s="140">
        <f>Q154*H154</f>
        <v>0.00643552</v>
      </c>
      <c r="S154" s="140">
        <v>0</v>
      </c>
      <c r="T154" s="141">
        <f>S154*H154</f>
        <v>0</v>
      </c>
      <c r="AR154" s="142" t="s">
        <v>256</v>
      </c>
      <c r="AT154" s="142" t="s">
        <v>148</v>
      </c>
      <c r="AU154" s="142" t="s">
        <v>86</v>
      </c>
      <c r="AY154" s="18" t="s">
        <v>146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8" t="s">
        <v>84</v>
      </c>
      <c r="BK154" s="143">
        <f>ROUND(I154*H154,2)</f>
        <v>0</v>
      </c>
      <c r="BL154" s="18" t="s">
        <v>256</v>
      </c>
      <c r="BM154" s="142" t="s">
        <v>2190</v>
      </c>
    </row>
    <row r="155" spans="2:47" s="1" customFormat="1" ht="38.4">
      <c r="B155" s="34"/>
      <c r="D155" s="144" t="s">
        <v>155</v>
      </c>
      <c r="F155" s="145" t="s">
        <v>2191</v>
      </c>
      <c r="I155" s="146"/>
      <c r="L155" s="34"/>
      <c r="M155" s="147"/>
      <c r="T155" s="55"/>
      <c r="AT155" s="18" t="s">
        <v>155</v>
      </c>
      <c r="AU155" s="18" t="s">
        <v>86</v>
      </c>
    </row>
    <row r="156" spans="2:47" s="1" customFormat="1" ht="12">
      <c r="B156" s="34"/>
      <c r="D156" s="148" t="s">
        <v>157</v>
      </c>
      <c r="F156" s="149" t="s">
        <v>2192</v>
      </c>
      <c r="I156" s="146"/>
      <c r="L156" s="34"/>
      <c r="M156" s="147"/>
      <c r="T156" s="55"/>
      <c r="AT156" s="18" t="s">
        <v>157</v>
      </c>
      <c r="AU156" s="18" t="s">
        <v>86</v>
      </c>
    </row>
    <row r="157" spans="2:51" s="12" customFormat="1" ht="12">
      <c r="B157" s="150"/>
      <c r="D157" s="144" t="s">
        <v>171</v>
      </c>
      <c r="E157" s="151" t="s">
        <v>3</v>
      </c>
      <c r="F157" s="152" t="s">
        <v>2193</v>
      </c>
      <c r="H157" s="153">
        <v>68</v>
      </c>
      <c r="I157" s="154"/>
      <c r="L157" s="150"/>
      <c r="M157" s="155"/>
      <c r="T157" s="156"/>
      <c r="AT157" s="151" t="s">
        <v>171</v>
      </c>
      <c r="AU157" s="151" t="s">
        <v>86</v>
      </c>
      <c r="AV157" s="12" t="s">
        <v>86</v>
      </c>
      <c r="AW157" s="12" t="s">
        <v>37</v>
      </c>
      <c r="AX157" s="12" t="s">
        <v>76</v>
      </c>
      <c r="AY157" s="151" t="s">
        <v>146</v>
      </c>
    </row>
    <row r="158" spans="2:51" s="14" customFormat="1" ht="12">
      <c r="B158" s="163"/>
      <c r="D158" s="144" t="s">
        <v>171</v>
      </c>
      <c r="E158" s="164" t="s">
        <v>3</v>
      </c>
      <c r="F158" s="165" t="s">
        <v>180</v>
      </c>
      <c r="H158" s="166">
        <v>68</v>
      </c>
      <c r="I158" s="167"/>
      <c r="L158" s="163"/>
      <c r="M158" s="168"/>
      <c r="T158" s="169"/>
      <c r="AT158" s="164" t="s">
        <v>171</v>
      </c>
      <c r="AU158" s="164" t="s">
        <v>86</v>
      </c>
      <c r="AV158" s="14" t="s">
        <v>153</v>
      </c>
      <c r="AW158" s="14" t="s">
        <v>37</v>
      </c>
      <c r="AX158" s="14" t="s">
        <v>84</v>
      </c>
      <c r="AY158" s="164" t="s">
        <v>146</v>
      </c>
    </row>
    <row r="159" spans="2:65" s="1" customFormat="1" ht="37.95" customHeight="1">
      <c r="B159" s="129"/>
      <c r="C159" s="130" t="s">
        <v>286</v>
      </c>
      <c r="D159" s="130" t="s">
        <v>148</v>
      </c>
      <c r="E159" s="132" t="s">
        <v>2194</v>
      </c>
      <c r="F159" s="133" t="s">
        <v>2195</v>
      </c>
      <c r="G159" s="134" t="s">
        <v>375</v>
      </c>
      <c r="H159" s="135">
        <v>30</v>
      </c>
      <c r="I159" s="136"/>
      <c r="J159" s="137">
        <f>ROUND(I159*H159,2)</f>
        <v>0</v>
      </c>
      <c r="K159" s="133" t="s">
        <v>152</v>
      </c>
      <c r="L159" s="34"/>
      <c r="M159" s="138" t="s">
        <v>3</v>
      </c>
      <c r="N159" s="139" t="s">
        <v>47</v>
      </c>
      <c r="P159" s="140">
        <f>O159*H159</f>
        <v>0</v>
      </c>
      <c r="Q159" s="140">
        <v>0.00011523</v>
      </c>
      <c r="R159" s="140">
        <f>Q159*H159</f>
        <v>0.0034569</v>
      </c>
      <c r="S159" s="140">
        <v>0</v>
      </c>
      <c r="T159" s="141">
        <f>S159*H159</f>
        <v>0</v>
      </c>
      <c r="AR159" s="142" t="s">
        <v>256</v>
      </c>
      <c r="AT159" s="142" t="s">
        <v>148</v>
      </c>
      <c r="AU159" s="142" t="s">
        <v>86</v>
      </c>
      <c r="AY159" s="18" t="s">
        <v>146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8" t="s">
        <v>84</v>
      </c>
      <c r="BK159" s="143">
        <f>ROUND(I159*H159,2)</f>
        <v>0</v>
      </c>
      <c r="BL159" s="18" t="s">
        <v>256</v>
      </c>
      <c r="BM159" s="142" t="s">
        <v>2196</v>
      </c>
    </row>
    <row r="160" spans="2:47" s="1" customFormat="1" ht="38.4">
      <c r="B160" s="34"/>
      <c r="D160" s="144" t="s">
        <v>155</v>
      </c>
      <c r="F160" s="145" t="s">
        <v>2197</v>
      </c>
      <c r="I160" s="146"/>
      <c r="L160" s="34"/>
      <c r="M160" s="147"/>
      <c r="T160" s="55"/>
      <c r="AT160" s="18" t="s">
        <v>155</v>
      </c>
      <c r="AU160" s="18" t="s">
        <v>86</v>
      </c>
    </row>
    <row r="161" spans="2:47" s="1" customFormat="1" ht="12">
      <c r="B161" s="34"/>
      <c r="D161" s="148" t="s">
        <v>157</v>
      </c>
      <c r="F161" s="149" t="s">
        <v>2198</v>
      </c>
      <c r="I161" s="146"/>
      <c r="L161" s="34"/>
      <c r="M161" s="147"/>
      <c r="T161" s="55"/>
      <c r="AT161" s="18" t="s">
        <v>157</v>
      </c>
      <c r="AU161" s="18" t="s">
        <v>86</v>
      </c>
    </row>
    <row r="162" spans="2:65" s="1" customFormat="1" ht="16.5" customHeight="1">
      <c r="B162" s="129"/>
      <c r="C162" s="130" t="s">
        <v>8</v>
      </c>
      <c r="D162" s="130" t="s">
        <v>148</v>
      </c>
      <c r="E162" s="132" t="s">
        <v>2199</v>
      </c>
      <c r="F162" s="133" t="s">
        <v>2200</v>
      </c>
      <c r="G162" s="134" t="s">
        <v>641</v>
      </c>
      <c r="H162" s="135">
        <v>26</v>
      </c>
      <c r="I162" s="136"/>
      <c r="J162" s="137">
        <f>ROUND(I162*H162,2)</f>
        <v>0</v>
      </c>
      <c r="K162" s="133" t="s">
        <v>152</v>
      </c>
      <c r="L162" s="34"/>
      <c r="M162" s="138" t="s">
        <v>3</v>
      </c>
      <c r="N162" s="139" t="s">
        <v>47</v>
      </c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42" t="s">
        <v>256</v>
      </c>
      <c r="AT162" s="142" t="s">
        <v>148</v>
      </c>
      <c r="AU162" s="142" t="s">
        <v>86</v>
      </c>
      <c r="AY162" s="18" t="s">
        <v>146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8" t="s">
        <v>84</v>
      </c>
      <c r="BK162" s="143">
        <f>ROUND(I162*H162,2)</f>
        <v>0</v>
      </c>
      <c r="BL162" s="18" t="s">
        <v>256</v>
      </c>
      <c r="BM162" s="142" t="s">
        <v>2201</v>
      </c>
    </row>
    <row r="163" spans="2:47" s="1" customFormat="1" ht="19.2">
      <c r="B163" s="34"/>
      <c r="D163" s="144" t="s">
        <v>155</v>
      </c>
      <c r="F163" s="145" t="s">
        <v>2202</v>
      </c>
      <c r="I163" s="146"/>
      <c r="L163" s="34"/>
      <c r="M163" s="147"/>
      <c r="T163" s="55"/>
      <c r="AT163" s="18" t="s">
        <v>155</v>
      </c>
      <c r="AU163" s="18" t="s">
        <v>86</v>
      </c>
    </row>
    <row r="164" spans="2:47" s="1" customFormat="1" ht="12">
      <c r="B164" s="34"/>
      <c r="D164" s="148" t="s">
        <v>157</v>
      </c>
      <c r="F164" s="149" t="s">
        <v>2203</v>
      </c>
      <c r="I164" s="146"/>
      <c r="L164" s="34"/>
      <c r="M164" s="147"/>
      <c r="T164" s="55"/>
      <c r="AT164" s="18" t="s">
        <v>157</v>
      </c>
      <c r="AU164" s="18" t="s">
        <v>86</v>
      </c>
    </row>
    <row r="165" spans="2:65" s="1" customFormat="1" ht="24.15" customHeight="1">
      <c r="B165" s="129"/>
      <c r="C165" s="130" t="s">
        <v>298</v>
      </c>
      <c r="D165" s="130" t="s">
        <v>148</v>
      </c>
      <c r="E165" s="132" t="s">
        <v>2204</v>
      </c>
      <c r="F165" s="133" t="s">
        <v>2205</v>
      </c>
      <c r="G165" s="134" t="s">
        <v>641</v>
      </c>
      <c r="H165" s="135">
        <v>26</v>
      </c>
      <c r="I165" s="136"/>
      <c r="J165" s="137">
        <f>ROUND(I165*H165,2)</f>
        <v>0</v>
      </c>
      <c r="K165" s="133" t="s">
        <v>152</v>
      </c>
      <c r="L165" s="34"/>
      <c r="M165" s="138" t="s">
        <v>3</v>
      </c>
      <c r="N165" s="139" t="s">
        <v>47</v>
      </c>
      <c r="P165" s="140">
        <f>O165*H165</f>
        <v>0</v>
      </c>
      <c r="Q165" s="140">
        <v>0.00037</v>
      </c>
      <c r="R165" s="140">
        <f>Q165*H165</f>
        <v>0.00962</v>
      </c>
      <c r="S165" s="140">
        <v>0</v>
      </c>
      <c r="T165" s="141">
        <f>S165*H165</f>
        <v>0</v>
      </c>
      <c r="AR165" s="142" t="s">
        <v>256</v>
      </c>
      <c r="AT165" s="142" t="s">
        <v>148</v>
      </c>
      <c r="AU165" s="142" t="s">
        <v>86</v>
      </c>
      <c r="AY165" s="18" t="s">
        <v>146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8" t="s">
        <v>84</v>
      </c>
      <c r="BK165" s="143">
        <f>ROUND(I165*H165,2)</f>
        <v>0</v>
      </c>
      <c r="BL165" s="18" t="s">
        <v>256</v>
      </c>
      <c r="BM165" s="142" t="s">
        <v>2206</v>
      </c>
    </row>
    <row r="166" spans="2:47" s="1" customFormat="1" ht="19.2">
      <c r="B166" s="34"/>
      <c r="D166" s="144" t="s">
        <v>155</v>
      </c>
      <c r="F166" s="145" t="s">
        <v>2207</v>
      </c>
      <c r="I166" s="146"/>
      <c r="L166" s="34"/>
      <c r="M166" s="147"/>
      <c r="T166" s="55"/>
      <c r="AT166" s="18" t="s">
        <v>155</v>
      </c>
      <c r="AU166" s="18" t="s">
        <v>86</v>
      </c>
    </row>
    <row r="167" spans="2:47" s="1" customFormat="1" ht="12">
      <c r="B167" s="34"/>
      <c r="D167" s="148" t="s">
        <v>157</v>
      </c>
      <c r="F167" s="149" t="s">
        <v>2208</v>
      </c>
      <c r="I167" s="146"/>
      <c r="L167" s="34"/>
      <c r="M167" s="147"/>
      <c r="T167" s="55"/>
      <c r="AT167" s="18" t="s">
        <v>157</v>
      </c>
      <c r="AU167" s="18" t="s">
        <v>86</v>
      </c>
    </row>
    <row r="168" spans="2:65" s="1" customFormat="1" ht="24.15" customHeight="1">
      <c r="B168" s="129"/>
      <c r="C168" s="130" t="s">
        <v>306</v>
      </c>
      <c r="D168" s="130" t="s">
        <v>148</v>
      </c>
      <c r="E168" s="132" t="s">
        <v>2209</v>
      </c>
      <c r="F168" s="133" t="s">
        <v>2210</v>
      </c>
      <c r="G168" s="134" t="s">
        <v>641</v>
      </c>
      <c r="H168" s="135">
        <v>3</v>
      </c>
      <c r="I168" s="136"/>
      <c r="J168" s="137">
        <f>ROUND(I168*H168,2)</f>
        <v>0</v>
      </c>
      <c r="K168" s="133" t="s">
        <v>152</v>
      </c>
      <c r="L168" s="34"/>
      <c r="M168" s="138" t="s">
        <v>3</v>
      </c>
      <c r="N168" s="139" t="s">
        <v>47</v>
      </c>
      <c r="P168" s="140">
        <f>O168*H168</f>
        <v>0</v>
      </c>
      <c r="Q168" s="140">
        <v>0.00026957</v>
      </c>
      <c r="R168" s="140">
        <f>Q168*H168</f>
        <v>0.00080871</v>
      </c>
      <c r="S168" s="140">
        <v>0</v>
      </c>
      <c r="T168" s="141">
        <f>S168*H168</f>
        <v>0</v>
      </c>
      <c r="AR168" s="142" t="s">
        <v>256</v>
      </c>
      <c r="AT168" s="142" t="s">
        <v>148</v>
      </c>
      <c r="AU168" s="142" t="s">
        <v>86</v>
      </c>
      <c r="AY168" s="18" t="s">
        <v>146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8" t="s">
        <v>84</v>
      </c>
      <c r="BK168" s="143">
        <f>ROUND(I168*H168,2)</f>
        <v>0</v>
      </c>
      <c r="BL168" s="18" t="s">
        <v>256</v>
      </c>
      <c r="BM168" s="142" t="s">
        <v>2211</v>
      </c>
    </row>
    <row r="169" spans="2:47" s="1" customFormat="1" ht="19.2">
      <c r="B169" s="34"/>
      <c r="D169" s="144" t="s">
        <v>155</v>
      </c>
      <c r="F169" s="145" t="s">
        <v>2212</v>
      </c>
      <c r="I169" s="146"/>
      <c r="L169" s="34"/>
      <c r="M169" s="147"/>
      <c r="T169" s="55"/>
      <c r="AT169" s="18" t="s">
        <v>155</v>
      </c>
      <c r="AU169" s="18" t="s">
        <v>86</v>
      </c>
    </row>
    <row r="170" spans="2:47" s="1" customFormat="1" ht="12">
      <c r="B170" s="34"/>
      <c r="D170" s="148" t="s">
        <v>157</v>
      </c>
      <c r="F170" s="149" t="s">
        <v>2213</v>
      </c>
      <c r="I170" s="146"/>
      <c r="L170" s="34"/>
      <c r="M170" s="147"/>
      <c r="T170" s="55"/>
      <c r="AT170" s="18" t="s">
        <v>157</v>
      </c>
      <c r="AU170" s="18" t="s">
        <v>86</v>
      </c>
    </row>
    <row r="171" spans="2:65" s="1" customFormat="1" ht="24.15" customHeight="1">
      <c r="B171" s="129"/>
      <c r="C171" s="130" t="s">
        <v>316</v>
      </c>
      <c r="D171" s="130" t="s">
        <v>148</v>
      </c>
      <c r="E171" s="132" t="s">
        <v>2214</v>
      </c>
      <c r="F171" s="133" t="s">
        <v>2215</v>
      </c>
      <c r="G171" s="134" t="s">
        <v>641</v>
      </c>
      <c r="H171" s="135">
        <v>4</v>
      </c>
      <c r="I171" s="136"/>
      <c r="J171" s="137">
        <f>ROUND(I171*H171,2)</f>
        <v>0</v>
      </c>
      <c r="K171" s="133" t="s">
        <v>152</v>
      </c>
      <c r="L171" s="34"/>
      <c r="M171" s="138" t="s">
        <v>3</v>
      </c>
      <c r="N171" s="139" t="s">
        <v>47</v>
      </c>
      <c r="P171" s="140">
        <f>O171*H171</f>
        <v>0</v>
      </c>
      <c r="Q171" s="140">
        <v>0.00056957</v>
      </c>
      <c r="R171" s="140">
        <f>Q171*H171</f>
        <v>0.00227828</v>
      </c>
      <c r="S171" s="140">
        <v>0</v>
      </c>
      <c r="T171" s="141">
        <f>S171*H171</f>
        <v>0</v>
      </c>
      <c r="AR171" s="142" t="s">
        <v>256</v>
      </c>
      <c r="AT171" s="142" t="s">
        <v>148</v>
      </c>
      <c r="AU171" s="142" t="s">
        <v>86</v>
      </c>
      <c r="AY171" s="18" t="s">
        <v>146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8" t="s">
        <v>84</v>
      </c>
      <c r="BK171" s="143">
        <f>ROUND(I171*H171,2)</f>
        <v>0</v>
      </c>
      <c r="BL171" s="18" t="s">
        <v>256</v>
      </c>
      <c r="BM171" s="142" t="s">
        <v>2216</v>
      </c>
    </row>
    <row r="172" spans="2:47" s="1" customFormat="1" ht="19.2">
      <c r="B172" s="34"/>
      <c r="D172" s="144" t="s">
        <v>155</v>
      </c>
      <c r="F172" s="145" t="s">
        <v>2217</v>
      </c>
      <c r="I172" s="146"/>
      <c r="L172" s="34"/>
      <c r="M172" s="147"/>
      <c r="T172" s="55"/>
      <c r="AT172" s="18" t="s">
        <v>155</v>
      </c>
      <c r="AU172" s="18" t="s">
        <v>86</v>
      </c>
    </row>
    <row r="173" spans="2:47" s="1" customFormat="1" ht="12">
      <c r="B173" s="34"/>
      <c r="D173" s="148" t="s">
        <v>157</v>
      </c>
      <c r="F173" s="149" t="s">
        <v>2218</v>
      </c>
      <c r="I173" s="146"/>
      <c r="L173" s="34"/>
      <c r="M173" s="147"/>
      <c r="T173" s="55"/>
      <c r="AT173" s="18" t="s">
        <v>157</v>
      </c>
      <c r="AU173" s="18" t="s">
        <v>86</v>
      </c>
    </row>
    <row r="174" spans="2:65" s="1" customFormat="1" ht="24.15" customHeight="1">
      <c r="B174" s="129"/>
      <c r="C174" s="130" t="s">
        <v>324</v>
      </c>
      <c r="D174" s="130" t="s">
        <v>148</v>
      </c>
      <c r="E174" s="132" t="s">
        <v>2219</v>
      </c>
      <c r="F174" s="133" t="s">
        <v>2220</v>
      </c>
      <c r="G174" s="134" t="s">
        <v>641</v>
      </c>
      <c r="H174" s="135">
        <v>3</v>
      </c>
      <c r="I174" s="136"/>
      <c r="J174" s="137">
        <f>ROUND(I174*H174,2)</f>
        <v>0</v>
      </c>
      <c r="K174" s="133" t="s">
        <v>152</v>
      </c>
      <c r="L174" s="34"/>
      <c r="M174" s="138" t="s">
        <v>3</v>
      </c>
      <c r="N174" s="139" t="s">
        <v>47</v>
      </c>
      <c r="P174" s="140">
        <f>O174*H174</f>
        <v>0</v>
      </c>
      <c r="Q174" s="140">
        <v>0.00181957</v>
      </c>
      <c r="R174" s="140">
        <f>Q174*H174</f>
        <v>0.00545871</v>
      </c>
      <c r="S174" s="140">
        <v>0</v>
      </c>
      <c r="T174" s="141">
        <f>S174*H174</f>
        <v>0</v>
      </c>
      <c r="AR174" s="142" t="s">
        <v>256</v>
      </c>
      <c r="AT174" s="142" t="s">
        <v>148</v>
      </c>
      <c r="AU174" s="142" t="s">
        <v>86</v>
      </c>
      <c r="AY174" s="18" t="s">
        <v>146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8" t="s">
        <v>84</v>
      </c>
      <c r="BK174" s="143">
        <f>ROUND(I174*H174,2)</f>
        <v>0</v>
      </c>
      <c r="BL174" s="18" t="s">
        <v>256</v>
      </c>
      <c r="BM174" s="142" t="s">
        <v>2221</v>
      </c>
    </row>
    <row r="175" spans="2:47" s="1" customFormat="1" ht="19.2">
      <c r="B175" s="34"/>
      <c r="D175" s="144" t="s">
        <v>155</v>
      </c>
      <c r="F175" s="145" t="s">
        <v>2222</v>
      </c>
      <c r="I175" s="146"/>
      <c r="L175" s="34"/>
      <c r="M175" s="147"/>
      <c r="T175" s="55"/>
      <c r="AT175" s="18" t="s">
        <v>155</v>
      </c>
      <c r="AU175" s="18" t="s">
        <v>86</v>
      </c>
    </row>
    <row r="176" spans="2:47" s="1" customFormat="1" ht="12">
      <c r="B176" s="34"/>
      <c r="D176" s="148" t="s">
        <v>157</v>
      </c>
      <c r="F176" s="149" t="s">
        <v>2223</v>
      </c>
      <c r="I176" s="146"/>
      <c r="L176" s="34"/>
      <c r="M176" s="147"/>
      <c r="T176" s="55"/>
      <c r="AT176" s="18" t="s">
        <v>157</v>
      </c>
      <c r="AU176" s="18" t="s">
        <v>86</v>
      </c>
    </row>
    <row r="177" spans="2:65" s="1" customFormat="1" ht="24.15" customHeight="1">
      <c r="B177" s="129"/>
      <c r="C177" s="130" t="s">
        <v>331</v>
      </c>
      <c r="D177" s="130" t="s">
        <v>148</v>
      </c>
      <c r="E177" s="132" t="s">
        <v>2224</v>
      </c>
      <c r="F177" s="133" t="s">
        <v>2225</v>
      </c>
      <c r="G177" s="134" t="s">
        <v>375</v>
      </c>
      <c r="H177" s="135">
        <v>363</v>
      </c>
      <c r="I177" s="136"/>
      <c r="J177" s="137">
        <f>ROUND(I177*H177,2)</f>
        <v>0</v>
      </c>
      <c r="K177" s="133" t="s">
        <v>152</v>
      </c>
      <c r="L177" s="34"/>
      <c r="M177" s="138" t="s">
        <v>3</v>
      </c>
      <c r="N177" s="139" t="s">
        <v>47</v>
      </c>
      <c r="P177" s="140">
        <f>O177*H177</f>
        <v>0</v>
      </c>
      <c r="Q177" s="140">
        <v>0.0001897235</v>
      </c>
      <c r="R177" s="140">
        <f>Q177*H177</f>
        <v>0.0688696305</v>
      </c>
      <c r="S177" s="140">
        <v>0</v>
      </c>
      <c r="T177" s="141">
        <f>S177*H177</f>
        <v>0</v>
      </c>
      <c r="AR177" s="142" t="s">
        <v>256</v>
      </c>
      <c r="AT177" s="142" t="s">
        <v>148</v>
      </c>
      <c r="AU177" s="142" t="s">
        <v>86</v>
      </c>
      <c r="AY177" s="18" t="s">
        <v>146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8" t="s">
        <v>84</v>
      </c>
      <c r="BK177" s="143">
        <f>ROUND(I177*H177,2)</f>
        <v>0</v>
      </c>
      <c r="BL177" s="18" t="s">
        <v>256</v>
      </c>
      <c r="BM177" s="142" t="s">
        <v>2226</v>
      </c>
    </row>
    <row r="178" spans="2:47" s="1" customFormat="1" ht="19.2">
      <c r="B178" s="34"/>
      <c r="D178" s="144" t="s">
        <v>155</v>
      </c>
      <c r="F178" s="145" t="s">
        <v>2227</v>
      </c>
      <c r="I178" s="146"/>
      <c r="L178" s="34"/>
      <c r="M178" s="147"/>
      <c r="T178" s="55"/>
      <c r="AT178" s="18" t="s">
        <v>155</v>
      </c>
      <c r="AU178" s="18" t="s">
        <v>86</v>
      </c>
    </row>
    <row r="179" spans="2:47" s="1" customFormat="1" ht="12">
      <c r="B179" s="34"/>
      <c r="D179" s="148" t="s">
        <v>157</v>
      </c>
      <c r="F179" s="149" t="s">
        <v>2228</v>
      </c>
      <c r="I179" s="146"/>
      <c r="L179" s="34"/>
      <c r="M179" s="147"/>
      <c r="T179" s="55"/>
      <c r="AT179" s="18" t="s">
        <v>157</v>
      </c>
      <c r="AU179" s="18" t="s">
        <v>86</v>
      </c>
    </row>
    <row r="180" spans="2:51" s="12" customFormat="1" ht="12">
      <c r="B180" s="150"/>
      <c r="D180" s="144" t="s">
        <v>171</v>
      </c>
      <c r="E180" s="151" t="s">
        <v>3</v>
      </c>
      <c r="F180" s="152" t="s">
        <v>2229</v>
      </c>
      <c r="H180" s="153">
        <v>363</v>
      </c>
      <c r="I180" s="154"/>
      <c r="L180" s="150"/>
      <c r="M180" s="155"/>
      <c r="T180" s="156"/>
      <c r="AT180" s="151" t="s">
        <v>171</v>
      </c>
      <c r="AU180" s="151" t="s">
        <v>86</v>
      </c>
      <c r="AV180" s="12" t="s">
        <v>86</v>
      </c>
      <c r="AW180" s="12" t="s">
        <v>37</v>
      </c>
      <c r="AX180" s="12" t="s">
        <v>76</v>
      </c>
      <c r="AY180" s="151" t="s">
        <v>146</v>
      </c>
    </row>
    <row r="181" spans="2:51" s="14" customFormat="1" ht="12">
      <c r="B181" s="163"/>
      <c r="D181" s="144" t="s">
        <v>171</v>
      </c>
      <c r="E181" s="164" t="s">
        <v>3</v>
      </c>
      <c r="F181" s="165" t="s">
        <v>180</v>
      </c>
      <c r="H181" s="166">
        <v>363</v>
      </c>
      <c r="I181" s="167"/>
      <c r="L181" s="163"/>
      <c r="M181" s="168"/>
      <c r="T181" s="169"/>
      <c r="AT181" s="164" t="s">
        <v>171</v>
      </c>
      <c r="AU181" s="164" t="s">
        <v>86</v>
      </c>
      <c r="AV181" s="14" t="s">
        <v>153</v>
      </c>
      <c r="AW181" s="14" t="s">
        <v>37</v>
      </c>
      <c r="AX181" s="14" t="s">
        <v>84</v>
      </c>
      <c r="AY181" s="164" t="s">
        <v>146</v>
      </c>
    </row>
    <row r="182" spans="2:65" s="1" customFormat="1" ht="24.15" customHeight="1">
      <c r="B182" s="129"/>
      <c r="C182" s="130" t="s">
        <v>337</v>
      </c>
      <c r="D182" s="130" t="s">
        <v>148</v>
      </c>
      <c r="E182" s="132" t="s">
        <v>2230</v>
      </c>
      <c r="F182" s="133" t="s">
        <v>2231</v>
      </c>
      <c r="G182" s="134" t="s">
        <v>375</v>
      </c>
      <c r="H182" s="135">
        <v>30</v>
      </c>
      <c r="I182" s="136"/>
      <c r="J182" s="137">
        <f>ROUND(I182*H182,2)</f>
        <v>0</v>
      </c>
      <c r="K182" s="133" t="s">
        <v>152</v>
      </c>
      <c r="L182" s="34"/>
      <c r="M182" s="138" t="s">
        <v>3</v>
      </c>
      <c r="N182" s="139" t="s">
        <v>47</v>
      </c>
      <c r="P182" s="140">
        <f>O182*H182</f>
        <v>0</v>
      </c>
      <c r="Q182" s="140">
        <v>0.0003489805</v>
      </c>
      <c r="R182" s="140">
        <f>Q182*H182</f>
        <v>0.010469415</v>
      </c>
      <c r="S182" s="140">
        <v>0</v>
      </c>
      <c r="T182" s="141">
        <f>S182*H182</f>
        <v>0</v>
      </c>
      <c r="AR182" s="142" t="s">
        <v>256</v>
      </c>
      <c r="AT182" s="142" t="s">
        <v>148</v>
      </c>
      <c r="AU182" s="142" t="s">
        <v>86</v>
      </c>
      <c r="AY182" s="18" t="s">
        <v>146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8" t="s">
        <v>84</v>
      </c>
      <c r="BK182" s="143">
        <f>ROUND(I182*H182,2)</f>
        <v>0</v>
      </c>
      <c r="BL182" s="18" t="s">
        <v>256</v>
      </c>
      <c r="BM182" s="142" t="s">
        <v>2232</v>
      </c>
    </row>
    <row r="183" spans="2:47" s="1" customFormat="1" ht="28.8">
      <c r="B183" s="34"/>
      <c r="D183" s="144" t="s">
        <v>155</v>
      </c>
      <c r="F183" s="145" t="s">
        <v>2233</v>
      </c>
      <c r="I183" s="146"/>
      <c r="L183" s="34"/>
      <c r="M183" s="147"/>
      <c r="T183" s="55"/>
      <c r="AT183" s="18" t="s">
        <v>155</v>
      </c>
      <c r="AU183" s="18" t="s">
        <v>86</v>
      </c>
    </row>
    <row r="184" spans="2:47" s="1" customFormat="1" ht="12">
      <c r="B184" s="34"/>
      <c r="D184" s="148" t="s">
        <v>157</v>
      </c>
      <c r="F184" s="149" t="s">
        <v>2234</v>
      </c>
      <c r="I184" s="146"/>
      <c r="L184" s="34"/>
      <c r="M184" s="147"/>
      <c r="T184" s="55"/>
      <c r="AT184" s="18" t="s">
        <v>157</v>
      </c>
      <c r="AU184" s="18" t="s">
        <v>86</v>
      </c>
    </row>
    <row r="185" spans="2:65" s="1" customFormat="1" ht="21.75" customHeight="1">
      <c r="B185" s="129"/>
      <c r="C185" s="130" t="s">
        <v>343</v>
      </c>
      <c r="D185" s="130" t="s">
        <v>148</v>
      </c>
      <c r="E185" s="132" t="s">
        <v>2235</v>
      </c>
      <c r="F185" s="133" t="s">
        <v>2236</v>
      </c>
      <c r="G185" s="134" t="s">
        <v>375</v>
      </c>
      <c r="H185" s="135">
        <v>393</v>
      </c>
      <c r="I185" s="136"/>
      <c r="J185" s="137">
        <f>ROUND(I185*H185,2)</f>
        <v>0</v>
      </c>
      <c r="K185" s="133" t="s">
        <v>152</v>
      </c>
      <c r="L185" s="34"/>
      <c r="M185" s="138" t="s">
        <v>3</v>
      </c>
      <c r="N185" s="139" t="s">
        <v>47</v>
      </c>
      <c r="P185" s="140">
        <f>O185*H185</f>
        <v>0</v>
      </c>
      <c r="Q185" s="140">
        <v>1E-05</v>
      </c>
      <c r="R185" s="140">
        <f>Q185*H185</f>
        <v>0.00393</v>
      </c>
      <c r="S185" s="140">
        <v>0</v>
      </c>
      <c r="T185" s="141">
        <f>S185*H185</f>
        <v>0</v>
      </c>
      <c r="AR185" s="142" t="s">
        <v>256</v>
      </c>
      <c r="AT185" s="142" t="s">
        <v>148</v>
      </c>
      <c r="AU185" s="142" t="s">
        <v>86</v>
      </c>
      <c r="AY185" s="18" t="s">
        <v>146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8" t="s">
        <v>84</v>
      </c>
      <c r="BK185" s="143">
        <f>ROUND(I185*H185,2)</f>
        <v>0</v>
      </c>
      <c r="BL185" s="18" t="s">
        <v>256</v>
      </c>
      <c r="BM185" s="142" t="s">
        <v>2237</v>
      </c>
    </row>
    <row r="186" spans="2:47" s="1" customFormat="1" ht="19.2">
      <c r="B186" s="34"/>
      <c r="D186" s="144" t="s">
        <v>155</v>
      </c>
      <c r="F186" s="145" t="s">
        <v>2238</v>
      </c>
      <c r="I186" s="146"/>
      <c r="L186" s="34"/>
      <c r="M186" s="147"/>
      <c r="T186" s="55"/>
      <c r="AT186" s="18" t="s">
        <v>155</v>
      </c>
      <c r="AU186" s="18" t="s">
        <v>86</v>
      </c>
    </row>
    <row r="187" spans="2:47" s="1" customFormat="1" ht="12">
      <c r="B187" s="34"/>
      <c r="D187" s="148" t="s">
        <v>157</v>
      </c>
      <c r="F187" s="149" t="s">
        <v>2239</v>
      </c>
      <c r="I187" s="146"/>
      <c r="L187" s="34"/>
      <c r="M187" s="147"/>
      <c r="T187" s="55"/>
      <c r="AT187" s="18" t="s">
        <v>157</v>
      </c>
      <c r="AU187" s="18" t="s">
        <v>86</v>
      </c>
    </row>
    <row r="188" spans="2:51" s="12" customFormat="1" ht="12">
      <c r="B188" s="150"/>
      <c r="D188" s="144" t="s">
        <v>171</v>
      </c>
      <c r="E188" s="151" t="s">
        <v>3</v>
      </c>
      <c r="F188" s="152" t="s">
        <v>2240</v>
      </c>
      <c r="H188" s="153">
        <v>393</v>
      </c>
      <c r="I188" s="154"/>
      <c r="L188" s="150"/>
      <c r="M188" s="155"/>
      <c r="T188" s="156"/>
      <c r="AT188" s="151" t="s">
        <v>171</v>
      </c>
      <c r="AU188" s="151" t="s">
        <v>86</v>
      </c>
      <c r="AV188" s="12" t="s">
        <v>86</v>
      </c>
      <c r="AW188" s="12" t="s">
        <v>37</v>
      </c>
      <c r="AX188" s="12" t="s">
        <v>76</v>
      </c>
      <c r="AY188" s="151" t="s">
        <v>146</v>
      </c>
    </row>
    <row r="189" spans="2:51" s="14" customFormat="1" ht="12">
      <c r="B189" s="163"/>
      <c r="D189" s="144" t="s">
        <v>171</v>
      </c>
      <c r="E189" s="164" t="s">
        <v>3</v>
      </c>
      <c r="F189" s="165" t="s">
        <v>180</v>
      </c>
      <c r="H189" s="166">
        <v>393</v>
      </c>
      <c r="I189" s="167"/>
      <c r="L189" s="163"/>
      <c r="M189" s="168"/>
      <c r="T189" s="169"/>
      <c r="AT189" s="164" t="s">
        <v>171</v>
      </c>
      <c r="AU189" s="164" t="s">
        <v>86</v>
      </c>
      <c r="AV189" s="14" t="s">
        <v>153</v>
      </c>
      <c r="AW189" s="14" t="s">
        <v>37</v>
      </c>
      <c r="AX189" s="14" t="s">
        <v>84</v>
      </c>
      <c r="AY189" s="164" t="s">
        <v>146</v>
      </c>
    </row>
    <row r="190" spans="2:65" s="1" customFormat="1" ht="24.15" customHeight="1">
      <c r="B190" s="129"/>
      <c r="C190" s="130" t="s">
        <v>350</v>
      </c>
      <c r="D190" s="130" t="s">
        <v>148</v>
      </c>
      <c r="E190" s="132" t="s">
        <v>2241</v>
      </c>
      <c r="F190" s="133" t="s">
        <v>2242</v>
      </c>
      <c r="G190" s="134" t="s">
        <v>1004</v>
      </c>
      <c r="H190" s="188"/>
      <c r="I190" s="136"/>
      <c r="J190" s="137">
        <f>ROUND(I190*H190,2)</f>
        <v>0</v>
      </c>
      <c r="K190" s="133" t="s">
        <v>152</v>
      </c>
      <c r="L190" s="34"/>
      <c r="M190" s="138" t="s">
        <v>3</v>
      </c>
      <c r="N190" s="139" t="s">
        <v>47</v>
      </c>
      <c r="P190" s="140">
        <f>O190*H190</f>
        <v>0</v>
      </c>
      <c r="Q190" s="140">
        <v>0</v>
      </c>
      <c r="R190" s="140">
        <f>Q190*H190</f>
        <v>0</v>
      </c>
      <c r="S190" s="140">
        <v>0</v>
      </c>
      <c r="T190" s="141">
        <f>S190*H190</f>
        <v>0</v>
      </c>
      <c r="AR190" s="142" t="s">
        <v>256</v>
      </c>
      <c r="AT190" s="142" t="s">
        <v>148</v>
      </c>
      <c r="AU190" s="142" t="s">
        <v>86</v>
      </c>
      <c r="AY190" s="18" t="s">
        <v>146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8" t="s">
        <v>84</v>
      </c>
      <c r="BK190" s="143">
        <f>ROUND(I190*H190,2)</f>
        <v>0</v>
      </c>
      <c r="BL190" s="18" t="s">
        <v>256</v>
      </c>
      <c r="BM190" s="142" t="s">
        <v>2243</v>
      </c>
    </row>
    <row r="191" spans="2:47" s="1" customFormat="1" ht="28.8">
      <c r="B191" s="34"/>
      <c r="D191" s="144" t="s">
        <v>155</v>
      </c>
      <c r="F191" s="145" t="s">
        <v>2244</v>
      </c>
      <c r="I191" s="146"/>
      <c r="L191" s="34"/>
      <c r="M191" s="147"/>
      <c r="T191" s="55"/>
      <c r="AT191" s="18" t="s">
        <v>155</v>
      </c>
      <c r="AU191" s="18" t="s">
        <v>86</v>
      </c>
    </row>
    <row r="192" spans="2:47" s="1" customFormat="1" ht="12">
      <c r="B192" s="34"/>
      <c r="D192" s="148" t="s">
        <v>157</v>
      </c>
      <c r="F192" s="149" t="s">
        <v>2245</v>
      </c>
      <c r="I192" s="146"/>
      <c r="L192" s="34"/>
      <c r="M192" s="147"/>
      <c r="T192" s="55"/>
      <c r="AT192" s="18" t="s">
        <v>157</v>
      </c>
      <c r="AU192" s="18" t="s">
        <v>86</v>
      </c>
    </row>
    <row r="193" spans="2:63" s="11" customFormat="1" ht="22.95" customHeight="1">
      <c r="B193" s="117"/>
      <c r="D193" s="118" t="s">
        <v>75</v>
      </c>
      <c r="E193" s="127" t="s">
        <v>2246</v>
      </c>
      <c r="F193" s="127" t="s">
        <v>2247</v>
      </c>
      <c r="I193" s="120"/>
      <c r="J193" s="128">
        <f>BK193</f>
        <v>0</v>
      </c>
      <c r="L193" s="117"/>
      <c r="M193" s="122"/>
      <c r="P193" s="123">
        <f>SUM(P194:P362)</f>
        <v>0</v>
      </c>
      <c r="R193" s="123">
        <f>SUM(R194:R362)</f>
        <v>0.6953791482000002</v>
      </c>
      <c r="T193" s="124">
        <f>SUM(T194:T362)</f>
        <v>0</v>
      </c>
      <c r="AR193" s="118" t="s">
        <v>86</v>
      </c>
      <c r="AT193" s="125" t="s">
        <v>75</v>
      </c>
      <c r="AU193" s="125" t="s">
        <v>84</v>
      </c>
      <c r="AY193" s="118" t="s">
        <v>146</v>
      </c>
      <c r="BK193" s="126">
        <f>SUM(BK194:BK362)</f>
        <v>0</v>
      </c>
    </row>
    <row r="194" spans="2:65" s="1" customFormat="1" ht="21.75" customHeight="1">
      <c r="B194" s="129"/>
      <c r="C194" s="130" t="s">
        <v>362</v>
      </c>
      <c r="D194" s="130" t="s">
        <v>148</v>
      </c>
      <c r="E194" s="132" t="s">
        <v>2248</v>
      </c>
      <c r="F194" s="133" t="s">
        <v>2249</v>
      </c>
      <c r="G194" s="134" t="s">
        <v>641</v>
      </c>
      <c r="H194" s="135">
        <v>9</v>
      </c>
      <c r="I194" s="136"/>
      <c r="J194" s="137">
        <f>ROUND(I194*H194,2)</f>
        <v>0</v>
      </c>
      <c r="K194" s="133" t="s">
        <v>152</v>
      </c>
      <c r="L194" s="34"/>
      <c r="M194" s="138" t="s">
        <v>3</v>
      </c>
      <c r="N194" s="139" t="s">
        <v>47</v>
      </c>
      <c r="P194" s="140">
        <f>O194*H194</f>
        <v>0</v>
      </c>
      <c r="Q194" s="140">
        <v>0.0011888363</v>
      </c>
      <c r="R194" s="140">
        <f>Q194*H194</f>
        <v>0.0106995267</v>
      </c>
      <c r="S194" s="140">
        <v>0</v>
      </c>
      <c r="T194" s="141">
        <f>S194*H194</f>
        <v>0</v>
      </c>
      <c r="AR194" s="142" t="s">
        <v>256</v>
      </c>
      <c r="AT194" s="142" t="s">
        <v>148</v>
      </c>
      <c r="AU194" s="142" t="s">
        <v>86</v>
      </c>
      <c r="AY194" s="18" t="s">
        <v>146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8" t="s">
        <v>84</v>
      </c>
      <c r="BK194" s="143">
        <f>ROUND(I194*H194,2)</f>
        <v>0</v>
      </c>
      <c r="BL194" s="18" t="s">
        <v>256</v>
      </c>
      <c r="BM194" s="142" t="s">
        <v>2250</v>
      </c>
    </row>
    <row r="195" spans="2:47" s="1" customFormat="1" ht="19.2">
      <c r="B195" s="34"/>
      <c r="D195" s="144" t="s">
        <v>155</v>
      </c>
      <c r="F195" s="145" t="s">
        <v>2251</v>
      </c>
      <c r="I195" s="146"/>
      <c r="L195" s="34"/>
      <c r="M195" s="147"/>
      <c r="T195" s="55"/>
      <c r="AT195" s="18" t="s">
        <v>155</v>
      </c>
      <c r="AU195" s="18" t="s">
        <v>86</v>
      </c>
    </row>
    <row r="196" spans="2:47" s="1" customFormat="1" ht="12">
      <c r="B196" s="34"/>
      <c r="D196" s="148" t="s">
        <v>157</v>
      </c>
      <c r="F196" s="149" t="s">
        <v>2252</v>
      </c>
      <c r="I196" s="146"/>
      <c r="L196" s="34"/>
      <c r="M196" s="147"/>
      <c r="T196" s="55"/>
      <c r="AT196" s="18" t="s">
        <v>157</v>
      </c>
      <c r="AU196" s="18" t="s">
        <v>86</v>
      </c>
    </row>
    <row r="197" spans="2:65" s="1" customFormat="1" ht="24.15" customHeight="1">
      <c r="B197" s="129"/>
      <c r="C197" s="170" t="s">
        <v>372</v>
      </c>
      <c r="D197" s="170" t="s">
        <v>257</v>
      </c>
      <c r="E197" s="172" t="s">
        <v>2253</v>
      </c>
      <c r="F197" s="173" t="s">
        <v>2254</v>
      </c>
      <c r="G197" s="174" t="s">
        <v>641</v>
      </c>
      <c r="H197" s="175">
        <v>6</v>
      </c>
      <c r="I197" s="176"/>
      <c r="J197" s="177">
        <f>ROUND(I197*H197,2)</f>
        <v>0</v>
      </c>
      <c r="K197" s="173" t="s">
        <v>152</v>
      </c>
      <c r="L197" s="178"/>
      <c r="M197" s="179" t="s">
        <v>3</v>
      </c>
      <c r="N197" s="180" t="s">
        <v>47</v>
      </c>
      <c r="P197" s="140">
        <f>O197*H197</f>
        <v>0</v>
      </c>
      <c r="Q197" s="140">
        <v>0.0145</v>
      </c>
      <c r="R197" s="140">
        <f>Q197*H197</f>
        <v>0.08700000000000001</v>
      </c>
      <c r="S197" s="140">
        <v>0</v>
      </c>
      <c r="T197" s="141">
        <f>S197*H197</f>
        <v>0</v>
      </c>
      <c r="AR197" s="142" t="s">
        <v>379</v>
      </c>
      <c r="AT197" s="142" t="s">
        <v>257</v>
      </c>
      <c r="AU197" s="142" t="s">
        <v>86</v>
      </c>
      <c r="AY197" s="18" t="s">
        <v>146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8" t="s">
        <v>84</v>
      </c>
      <c r="BK197" s="143">
        <f>ROUND(I197*H197,2)</f>
        <v>0</v>
      </c>
      <c r="BL197" s="18" t="s">
        <v>256</v>
      </c>
      <c r="BM197" s="142" t="s">
        <v>2255</v>
      </c>
    </row>
    <row r="198" spans="2:47" s="1" customFormat="1" ht="19.2">
      <c r="B198" s="34"/>
      <c r="D198" s="144" t="s">
        <v>155</v>
      </c>
      <c r="F198" s="145" t="s">
        <v>2254</v>
      </c>
      <c r="I198" s="146"/>
      <c r="L198" s="34"/>
      <c r="M198" s="147"/>
      <c r="T198" s="55"/>
      <c r="AT198" s="18" t="s">
        <v>155</v>
      </c>
      <c r="AU198" s="18" t="s">
        <v>86</v>
      </c>
    </row>
    <row r="199" spans="2:65" s="1" customFormat="1" ht="24.15" customHeight="1">
      <c r="B199" s="129"/>
      <c r="C199" s="170" t="s">
        <v>379</v>
      </c>
      <c r="D199" s="170" t="s">
        <v>257</v>
      </c>
      <c r="E199" s="172" t="s">
        <v>2256</v>
      </c>
      <c r="F199" s="173" t="s">
        <v>2257</v>
      </c>
      <c r="G199" s="174" t="s">
        <v>641</v>
      </c>
      <c r="H199" s="175">
        <v>3</v>
      </c>
      <c r="I199" s="176"/>
      <c r="J199" s="177">
        <f>ROUND(I199*H199,2)</f>
        <v>0</v>
      </c>
      <c r="K199" s="173" t="s">
        <v>152</v>
      </c>
      <c r="L199" s="178"/>
      <c r="M199" s="179" t="s">
        <v>3</v>
      </c>
      <c r="N199" s="180" t="s">
        <v>47</v>
      </c>
      <c r="P199" s="140">
        <f>O199*H199</f>
        <v>0</v>
      </c>
      <c r="Q199" s="140">
        <v>0.0219</v>
      </c>
      <c r="R199" s="140">
        <f>Q199*H199</f>
        <v>0.0657</v>
      </c>
      <c r="S199" s="140">
        <v>0</v>
      </c>
      <c r="T199" s="141">
        <f>S199*H199</f>
        <v>0</v>
      </c>
      <c r="AR199" s="142" t="s">
        <v>379</v>
      </c>
      <c r="AT199" s="142" t="s">
        <v>257</v>
      </c>
      <c r="AU199" s="142" t="s">
        <v>86</v>
      </c>
      <c r="AY199" s="18" t="s">
        <v>146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8" t="s">
        <v>84</v>
      </c>
      <c r="BK199" s="143">
        <f>ROUND(I199*H199,2)</f>
        <v>0</v>
      </c>
      <c r="BL199" s="18" t="s">
        <v>256</v>
      </c>
      <c r="BM199" s="142" t="s">
        <v>2258</v>
      </c>
    </row>
    <row r="200" spans="2:47" s="1" customFormat="1" ht="19.2">
      <c r="B200" s="34"/>
      <c r="D200" s="144" t="s">
        <v>155</v>
      </c>
      <c r="F200" s="145" t="s">
        <v>2257</v>
      </c>
      <c r="I200" s="146"/>
      <c r="L200" s="34"/>
      <c r="M200" s="147"/>
      <c r="T200" s="55"/>
      <c r="AT200" s="18" t="s">
        <v>155</v>
      </c>
      <c r="AU200" s="18" t="s">
        <v>86</v>
      </c>
    </row>
    <row r="201" spans="2:65" s="1" customFormat="1" ht="16.5" customHeight="1">
      <c r="B201" s="129"/>
      <c r="C201" s="170" t="s">
        <v>386</v>
      </c>
      <c r="D201" s="170" t="s">
        <v>257</v>
      </c>
      <c r="E201" s="172" t="s">
        <v>2259</v>
      </c>
      <c r="F201" s="173" t="s">
        <v>2260</v>
      </c>
      <c r="G201" s="174" t="s">
        <v>641</v>
      </c>
      <c r="H201" s="175">
        <v>9</v>
      </c>
      <c r="I201" s="176"/>
      <c r="J201" s="177">
        <f>ROUND(I201*H201,2)</f>
        <v>0</v>
      </c>
      <c r="K201" s="173" t="s">
        <v>152</v>
      </c>
      <c r="L201" s="178"/>
      <c r="M201" s="179" t="s">
        <v>3</v>
      </c>
      <c r="N201" s="180" t="s">
        <v>47</v>
      </c>
      <c r="P201" s="140">
        <f>O201*H201</f>
        <v>0</v>
      </c>
      <c r="Q201" s="140">
        <v>0.0021</v>
      </c>
      <c r="R201" s="140">
        <f>Q201*H201</f>
        <v>0.0189</v>
      </c>
      <c r="S201" s="140">
        <v>0</v>
      </c>
      <c r="T201" s="141">
        <f>S201*H201</f>
        <v>0</v>
      </c>
      <c r="AR201" s="142" t="s">
        <v>379</v>
      </c>
      <c r="AT201" s="142" t="s">
        <v>257</v>
      </c>
      <c r="AU201" s="142" t="s">
        <v>86</v>
      </c>
      <c r="AY201" s="18" t="s">
        <v>146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8" t="s">
        <v>84</v>
      </c>
      <c r="BK201" s="143">
        <f>ROUND(I201*H201,2)</f>
        <v>0</v>
      </c>
      <c r="BL201" s="18" t="s">
        <v>256</v>
      </c>
      <c r="BM201" s="142" t="s">
        <v>2261</v>
      </c>
    </row>
    <row r="202" spans="2:47" s="1" customFormat="1" ht="12">
      <c r="B202" s="34"/>
      <c r="D202" s="144" t="s">
        <v>155</v>
      </c>
      <c r="F202" s="145" t="s">
        <v>2260</v>
      </c>
      <c r="I202" s="146"/>
      <c r="L202" s="34"/>
      <c r="M202" s="147"/>
      <c r="T202" s="55"/>
      <c r="AT202" s="18" t="s">
        <v>155</v>
      </c>
      <c r="AU202" s="18" t="s">
        <v>86</v>
      </c>
    </row>
    <row r="203" spans="2:65" s="1" customFormat="1" ht="16.5" customHeight="1">
      <c r="B203" s="129"/>
      <c r="C203" s="130" t="s">
        <v>395</v>
      </c>
      <c r="D203" s="130" t="s">
        <v>148</v>
      </c>
      <c r="E203" s="132" t="s">
        <v>2262</v>
      </c>
      <c r="F203" s="133" t="s">
        <v>2263</v>
      </c>
      <c r="G203" s="134" t="s">
        <v>641</v>
      </c>
      <c r="H203" s="135">
        <v>1</v>
      </c>
      <c r="I203" s="136"/>
      <c r="J203" s="137">
        <f>ROUND(I203*H203,2)</f>
        <v>0</v>
      </c>
      <c r="K203" s="133" t="s">
        <v>152</v>
      </c>
      <c r="L203" s="34"/>
      <c r="M203" s="138" t="s">
        <v>3</v>
      </c>
      <c r="N203" s="139" t="s">
        <v>47</v>
      </c>
      <c r="P203" s="140">
        <f>O203*H203</f>
        <v>0</v>
      </c>
      <c r="Q203" s="140">
        <v>7.93132E-05</v>
      </c>
      <c r="R203" s="140">
        <f>Q203*H203</f>
        <v>7.93132E-05</v>
      </c>
      <c r="S203" s="140">
        <v>0</v>
      </c>
      <c r="T203" s="141">
        <f>S203*H203</f>
        <v>0</v>
      </c>
      <c r="AR203" s="142" t="s">
        <v>256</v>
      </c>
      <c r="AT203" s="142" t="s">
        <v>148</v>
      </c>
      <c r="AU203" s="142" t="s">
        <v>86</v>
      </c>
      <c r="AY203" s="18" t="s">
        <v>146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8" t="s">
        <v>84</v>
      </c>
      <c r="BK203" s="143">
        <f>ROUND(I203*H203,2)</f>
        <v>0</v>
      </c>
      <c r="BL203" s="18" t="s">
        <v>256</v>
      </c>
      <c r="BM203" s="142" t="s">
        <v>2264</v>
      </c>
    </row>
    <row r="204" spans="2:47" s="1" customFormat="1" ht="12">
      <c r="B204" s="34"/>
      <c r="D204" s="144" t="s">
        <v>155</v>
      </c>
      <c r="F204" s="145" t="s">
        <v>2265</v>
      </c>
      <c r="I204" s="146"/>
      <c r="L204" s="34"/>
      <c r="M204" s="147"/>
      <c r="T204" s="55"/>
      <c r="AT204" s="18" t="s">
        <v>155</v>
      </c>
      <c r="AU204" s="18" t="s">
        <v>86</v>
      </c>
    </row>
    <row r="205" spans="2:47" s="1" customFormat="1" ht="12">
      <c r="B205" s="34"/>
      <c r="D205" s="148" t="s">
        <v>157</v>
      </c>
      <c r="F205" s="149" t="s">
        <v>2266</v>
      </c>
      <c r="I205" s="146"/>
      <c r="L205" s="34"/>
      <c r="M205" s="147"/>
      <c r="T205" s="55"/>
      <c r="AT205" s="18" t="s">
        <v>157</v>
      </c>
      <c r="AU205" s="18" t="s">
        <v>86</v>
      </c>
    </row>
    <row r="206" spans="2:65" s="1" customFormat="1" ht="24.15" customHeight="1">
      <c r="B206" s="129"/>
      <c r="C206" s="170" t="s">
        <v>401</v>
      </c>
      <c r="D206" s="170" t="s">
        <v>257</v>
      </c>
      <c r="E206" s="172" t="s">
        <v>2267</v>
      </c>
      <c r="F206" s="173" t="s">
        <v>2268</v>
      </c>
      <c r="G206" s="174" t="s">
        <v>641</v>
      </c>
      <c r="H206" s="175">
        <v>1</v>
      </c>
      <c r="I206" s="176"/>
      <c r="J206" s="177">
        <f>ROUND(I206*H206,2)</f>
        <v>0</v>
      </c>
      <c r="K206" s="173" t="s">
        <v>152</v>
      </c>
      <c r="L206" s="178"/>
      <c r="M206" s="179" t="s">
        <v>3</v>
      </c>
      <c r="N206" s="180" t="s">
        <v>47</v>
      </c>
      <c r="P206" s="140">
        <f>O206*H206</f>
        <v>0</v>
      </c>
      <c r="Q206" s="140">
        <v>0.0155</v>
      </c>
      <c r="R206" s="140">
        <f>Q206*H206</f>
        <v>0.0155</v>
      </c>
      <c r="S206" s="140">
        <v>0</v>
      </c>
      <c r="T206" s="141">
        <f>S206*H206</f>
        <v>0</v>
      </c>
      <c r="AR206" s="142" t="s">
        <v>379</v>
      </c>
      <c r="AT206" s="142" t="s">
        <v>257</v>
      </c>
      <c r="AU206" s="142" t="s">
        <v>86</v>
      </c>
      <c r="AY206" s="18" t="s">
        <v>146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8" t="s">
        <v>84</v>
      </c>
      <c r="BK206" s="143">
        <f>ROUND(I206*H206,2)</f>
        <v>0</v>
      </c>
      <c r="BL206" s="18" t="s">
        <v>256</v>
      </c>
      <c r="BM206" s="142" t="s">
        <v>2269</v>
      </c>
    </row>
    <row r="207" spans="2:47" s="1" customFormat="1" ht="19.2">
      <c r="B207" s="34"/>
      <c r="D207" s="144" t="s">
        <v>155</v>
      </c>
      <c r="F207" s="145" t="s">
        <v>2268</v>
      </c>
      <c r="I207" s="146"/>
      <c r="L207" s="34"/>
      <c r="M207" s="147"/>
      <c r="T207" s="55"/>
      <c r="AT207" s="18" t="s">
        <v>155</v>
      </c>
      <c r="AU207" s="18" t="s">
        <v>86</v>
      </c>
    </row>
    <row r="208" spans="2:65" s="1" customFormat="1" ht="16.5" customHeight="1">
      <c r="B208" s="129"/>
      <c r="C208" s="130" t="s">
        <v>407</v>
      </c>
      <c r="D208" s="130" t="s">
        <v>148</v>
      </c>
      <c r="E208" s="132" t="s">
        <v>2270</v>
      </c>
      <c r="F208" s="133" t="s">
        <v>2271</v>
      </c>
      <c r="G208" s="134" t="s">
        <v>2272</v>
      </c>
      <c r="H208" s="135">
        <v>3</v>
      </c>
      <c r="I208" s="136"/>
      <c r="J208" s="137">
        <f>ROUND(I208*H208,2)</f>
        <v>0</v>
      </c>
      <c r="K208" s="133" t="s">
        <v>152</v>
      </c>
      <c r="L208" s="34"/>
      <c r="M208" s="138" t="s">
        <v>3</v>
      </c>
      <c r="N208" s="139" t="s">
        <v>47</v>
      </c>
      <c r="P208" s="140">
        <f>O208*H208</f>
        <v>0</v>
      </c>
      <c r="Q208" s="140">
        <v>0.0032649897</v>
      </c>
      <c r="R208" s="140">
        <f>Q208*H208</f>
        <v>0.0097949691</v>
      </c>
      <c r="S208" s="140">
        <v>0</v>
      </c>
      <c r="T208" s="141">
        <f>S208*H208</f>
        <v>0</v>
      </c>
      <c r="AR208" s="142" t="s">
        <v>256</v>
      </c>
      <c r="AT208" s="142" t="s">
        <v>148</v>
      </c>
      <c r="AU208" s="142" t="s">
        <v>86</v>
      </c>
      <c r="AY208" s="18" t="s">
        <v>146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8" t="s">
        <v>84</v>
      </c>
      <c r="BK208" s="143">
        <f>ROUND(I208*H208,2)</f>
        <v>0</v>
      </c>
      <c r="BL208" s="18" t="s">
        <v>256</v>
      </c>
      <c r="BM208" s="142" t="s">
        <v>2273</v>
      </c>
    </row>
    <row r="209" spans="2:47" s="1" customFormat="1" ht="12">
      <c r="B209" s="34"/>
      <c r="D209" s="144" t="s">
        <v>155</v>
      </c>
      <c r="F209" s="145" t="s">
        <v>2274</v>
      </c>
      <c r="I209" s="146"/>
      <c r="L209" s="34"/>
      <c r="M209" s="147"/>
      <c r="T209" s="55"/>
      <c r="AT209" s="18" t="s">
        <v>155</v>
      </c>
      <c r="AU209" s="18" t="s">
        <v>86</v>
      </c>
    </row>
    <row r="210" spans="2:47" s="1" customFormat="1" ht="12">
      <c r="B210" s="34"/>
      <c r="D210" s="148" t="s">
        <v>157</v>
      </c>
      <c r="F210" s="149" t="s">
        <v>2275</v>
      </c>
      <c r="I210" s="146"/>
      <c r="L210" s="34"/>
      <c r="M210" s="147"/>
      <c r="T210" s="55"/>
      <c r="AT210" s="18" t="s">
        <v>157</v>
      </c>
      <c r="AU210" s="18" t="s">
        <v>86</v>
      </c>
    </row>
    <row r="211" spans="2:65" s="1" customFormat="1" ht="21.75" customHeight="1">
      <c r="B211" s="129"/>
      <c r="C211" s="130" t="s">
        <v>413</v>
      </c>
      <c r="D211" s="130" t="s">
        <v>148</v>
      </c>
      <c r="E211" s="132" t="s">
        <v>2276</v>
      </c>
      <c r="F211" s="133" t="s">
        <v>2277</v>
      </c>
      <c r="G211" s="134" t="s">
        <v>2272</v>
      </c>
      <c r="H211" s="135">
        <v>3</v>
      </c>
      <c r="I211" s="136"/>
      <c r="J211" s="137">
        <f>ROUND(I211*H211,2)</f>
        <v>0</v>
      </c>
      <c r="K211" s="133" t="s">
        <v>152</v>
      </c>
      <c r="L211" s="34"/>
      <c r="M211" s="138" t="s">
        <v>3</v>
      </c>
      <c r="N211" s="139" t="s">
        <v>47</v>
      </c>
      <c r="P211" s="140">
        <f>O211*H211</f>
        <v>0</v>
      </c>
      <c r="Q211" s="140">
        <v>0.0017285897</v>
      </c>
      <c r="R211" s="140">
        <f>Q211*H211</f>
        <v>0.0051857691</v>
      </c>
      <c r="S211" s="140">
        <v>0</v>
      </c>
      <c r="T211" s="141">
        <f>S211*H211</f>
        <v>0</v>
      </c>
      <c r="AR211" s="142" t="s">
        <v>256</v>
      </c>
      <c r="AT211" s="142" t="s">
        <v>148</v>
      </c>
      <c r="AU211" s="142" t="s">
        <v>86</v>
      </c>
      <c r="AY211" s="18" t="s">
        <v>146</v>
      </c>
      <c r="BE211" s="143">
        <f>IF(N211="základní",J211,0)</f>
        <v>0</v>
      </c>
      <c r="BF211" s="143">
        <f>IF(N211="snížená",J211,0)</f>
        <v>0</v>
      </c>
      <c r="BG211" s="143">
        <f>IF(N211="zákl. přenesená",J211,0)</f>
        <v>0</v>
      </c>
      <c r="BH211" s="143">
        <f>IF(N211="sníž. přenesená",J211,0)</f>
        <v>0</v>
      </c>
      <c r="BI211" s="143">
        <f>IF(N211="nulová",J211,0)</f>
        <v>0</v>
      </c>
      <c r="BJ211" s="18" t="s">
        <v>84</v>
      </c>
      <c r="BK211" s="143">
        <f>ROUND(I211*H211,2)</f>
        <v>0</v>
      </c>
      <c r="BL211" s="18" t="s">
        <v>256</v>
      </c>
      <c r="BM211" s="142" t="s">
        <v>2278</v>
      </c>
    </row>
    <row r="212" spans="2:47" s="1" customFormat="1" ht="12">
      <c r="B212" s="34"/>
      <c r="D212" s="144" t="s">
        <v>155</v>
      </c>
      <c r="F212" s="145" t="s">
        <v>2279</v>
      </c>
      <c r="I212" s="146"/>
      <c r="L212" s="34"/>
      <c r="M212" s="147"/>
      <c r="T212" s="55"/>
      <c r="AT212" s="18" t="s">
        <v>155</v>
      </c>
      <c r="AU212" s="18" t="s">
        <v>86</v>
      </c>
    </row>
    <row r="213" spans="2:47" s="1" customFormat="1" ht="12">
      <c r="B213" s="34"/>
      <c r="D213" s="148" t="s">
        <v>157</v>
      </c>
      <c r="F213" s="149" t="s">
        <v>2280</v>
      </c>
      <c r="I213" s="146"/>
      <c r="L213" s="34"/>
      <c r="M213" s="147"/>
      <c r="T213" s="55"/>
      <c r="AT213" s="18" t="s">
        <v>157</v>
      </c>
      <c r="AU213" s="18" t="s">
        <v>86</v>
      </c>
    </row>
    <row r="214" spans="2:65" s="1" customFormat="1" ht="16.5" customHeight="1">
      <c r="B214" s="129"/>
      <c r="C214" s="170" t="s">
        <v>419</v>
      </c>
      <c r="D214" s="170" t="s">
        <v>257</v>
      </c>
      <c r="E214" s="172" t="s">
        <v>2281</v>
      </c>
      <c r="F214" s="173" t="s">
        <v>2282</v>
      </c>
      <c r="G214" s="174" t="s">
        <v>641</v>
      </c>
      <c r="H214" s="175">
        <v>6</v>
      </c>
      <c r="I214" s="176"/>
      <c r="J214" s="177">
        <f>ROUND(I214*H214,2)</f>
        <v>0</v>
      </c>
      <c r="K214" s="173" t="s">
        <v>152</v>
      </c>
      <c r="L214" s="178"/>
      <c r="M214" s="179" t="s">
        <v>3</v>
      </c>
      <c r="N214" s="180" t="s">
        <v>47</v>
      </c>
      <c r="P214" s="140">
        <f>O214*H214</f>
        <v>0</v>
      </c>
      <c r="Q214" s="140">
        <v>0.013</v>
      </c>
      <c r="R214" s="140">
        <f>Q214*H214</f>
        <v>0.078</v>
      </c>
      <c r="S214" s="140">
        <v>0</v>
      </c>
      <c r="T214" s="141">
        <f>S214*H214</f>
        <v>0</v>
      </c>
      <c r="AR214" s="142" t="s">
        <v>379</v>
      </c>
      <c r="AT214" s="142" t="s">
        <v>257</v>
      </c>
      <c r="AU214" s="142" t="s">
        <v>86</v>
      </c>
      <c r="AY214" s="18" t="s">
        <v>146</v>
      </c>
      <c r="BE214" s="143">
        <f>IF(N214="základní",J214,0)</f>
        <v>0</v>
      </c>
      <c r="BF214" s="143">
        <f>IF(N214="snížená",J214,0)</f>
        <v>0</v>
      </c>
      <c r="BG214" s="143">
        <f>IF(N214="zákl. přenesená",J214,0)</f>
        <v>0</v>
      </c>
      <c r="BH214" s="143">
        <f>IF(N214="sníž. přenesená",J214,0)</f>
        <v>0</v>
      </c>
      <c r="BI214" s="143">
        <f>IF(N214="nulová",J214,0)</f>
        <v>0</v>
      </c>
      <c r="BJ214" s="18" t="s">
        <v>84</v>
      </c>
      <c r="BK214" s="143">
        <f>ROUND(I214*H214,2)</f>
        <v>0</v>
      </c>
      <c r="BL214" s="18" t="s">
        <v>256</v>
      </c>
      <c r="BM214" s="142" t="s">
        <v>2283</v>
      </c>
    </row>
    <row r="215" spans="2:47" s="1" customFormat="1" ht="12">
      <c r="B215" s="34"/>
      <c r="D215" s="144" t="s">
        <v>155</v>
      </c>
      <c r="F215" s="145" t="s">
        <v>2282</v>
      </c>
      <c r="I215" s="146"/>
      <c r="L215" s="34"/>
      <c r="M215" s="147"/>
      <c r="T215" s="55"/>
      <c r="AT215" s="18" t="s">
        <v>155</v>
      </c>
      <c r="AU215" s="18" t="s">
        <v>86</v>
      </c>
    </row>
    <row r="216" spans="2:65" s="1" customFormat="1" ht="24.15" customHeight="1">
      <c r="B216" s="129"/>
      <c r="C216" s="170" t="s">
        <v>427</v>
      </c>
      <c r="D216" s="170" t="s">
        <v>257</v>
      </c>
      <c r="E216" s="172" t="s">
        <v>2284</v>
      </c>
      <c r="F216" s="173" t="s">
        <v>2285</v>
      </c>
      <c r="G216" s="174" t="s">
        <v>641</v>
      </c>
      <c r="H216" s="175">
        <v>3</v>
      </c>
      <c r="I216" s="176"/>
      <c r="J216" s="177">
        <f>ROUND(I216*H216,2)</f>
        <v>0</v>
      </c>
      <c r="K216" s="173" t="s">
        <v>152</v>
      </c>
      <c r="L216" s="178"/>
      <c r="M216" s="179" t="s">
        <v>3</v>
      </c>
      <c r="N216" s="180" t="s">
        <v>47</v>
      </c>
      <c r="P216" s="140">
        <f>O216*H216</f>
        <v>0</v>
      </c>
      <c r="Q216" s="140">
        <v>0.012</v>
      </c>
      <c r="R216" s="140">
        <f>Q216*H216</f>
        <v>0.036000000000000004</v>
      </c>
      <c r="S216" s="140">
        <v>0</v>
      </c>
      <c r="T216" s="141">
        <f>S216*H216</f>
        <v>0</v>
      </c>
      <c r="AR216" s="142" t="s">
        <v>379</v>
      </c>
      <c r="AT216" s="142" t="s">
        <v>257</v>
      </c>
      <c r="AU216" s="142" t="s">
        <v>86</v>
      </c>
      <c r="AY216" s="18" t="s">
        <v>146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8" t="s">
        <v>84</v>
      </c>
      <c r="BK216" s="143">
        <f>ROUND(I216*H216,2)</f>
        <v>0</v>
      </c>
      <c r="BL216" s="18" t="s">
        <v>256</v>
      </c>
      <c r="BM216" s="142" t="s">
        <v>2286</v>
      </c>
    </row>
    <row r="217" spans="2:47" s="1" customFormat="1" ht="19.2">
      <c r="B217" s="34"/>
      <c r="D217" s="144" t="s">
        <v>155</v>
      </c>
      <c r="F217" s="145" t="s">
        <v>2285</v>
      </c>
      <c r="I217" s="146"/>
      <c r="L217" s="34"/>
      <c r="M217" s="147"/>
      <c r="T217" s="55"/>
      <c r="AT217" s="18" t="s">
        <v>155</v>
      </c>
      <c r="AU217" s="18" t="s">
        <v>86</v>
      </c>
    </row>
    <row r="218" spans="2:65" s="1" customFormat="1" ht="16.5" customHeight="1">
      <c r="B218" s="129"/>
      <c r="C218" s="130" t="s">
        <v>433</v>
      </c>
      <c r="D218" s="130" t="s">
        <v>148</v>
      </c>
      <c r="E218" s="132" t="s">
        <v>2287</v>
      </c>
      <c r="F218" s="133" t="s">
        <v>2288</v>
      </c>
      <c r="G218" s="134" t="s">
        <v>2272</v>
      </c>
      <c r="H218" s="135">
        <v>3</v>
      </c>
      <c r="I218" s="136"/>
      <c r="J218" s="137">
        <f>ROUND(I218*H218,2)</f>
        <v>0</v>
      </c>
      <c r="K218" s="133" t="s">
        <v>152</v>
      </c>
      <c r="L218" s="34"/>
      <c r="M218" s="138" t="s">
        <v>3</v>
      </c>
      <c r="N218" s="139" t="s">
        <v>47</v>
      </c>
      <c r="P218" s="140">
        <f>O218*H218</f>
        <v>0</v>
      </c>
      <c r="Q218" s="140">
        <v>0.005830736</v>
      </c>
      <c r="R218" s="140">
        <f>Q218*H218</f>
        <v>0.017492208000000002</v>
      </c>
      <c r="S218" s="140">
        <v>0</v>
      </c>
      <c r="T218" s="141">
        <f>S218*H218</f>
        <v>0</v>
      </c>
      <c r="AR218" s="142" t="s">
        <v>256</v>
      </c>
      <c r="AT218" s="142" t="s">
        <v>148</v>
      </c>
      <c r="AU218" s="142" t="s">
        <v>86</v>
      </c>
      <c r="AY218" s="18" t="s">
        <v>146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8" t="s">
        <v>84</v>
      </c>
      <c r="BK218" s="143">
        <f>ROUND(I218*H218,2)</f>
        <v>0</v>
      </c>
      <c r="BL218" s="18" t="s">
        <v>256</v>
      </c>
      <c r="BM218" s="142" t="s">
        <v>2289</v>
      </c>
    </row>
    <row r="219" spans="2:47" s="1" customFormat="1" ht="12">
      <c r="B219" s="34"/>
      <c r="D219" s="144" t="s">
        <v>155</v>
      </c>
      <c r="F219" s="145" t="s">
        <v>2290</v>
      </c>
      <c r="I219" s="146"/>
      <c r="L219" s="34"/>
      <c r="M219" s="147"/>
      <c r="T219" s="55"/>
      <c r="AT219" s="18" t="s">
        <v>155</v>
      </c>
      <c r="AU219" s="18" t="s">
        <v>86</v>
      </c>
    </row>
    <row r="220" spans="2:47" s="1" customFormat="1" ht="12">
      <c r="B220" s="34"/>
      <c r="D220" s="148" t="s">
        <v>157</v>
      </c>
      <c r="F220" s="149" t="s">
        <v>2291</v>
      </c>
      <c r="I220" s="146"/>
      <c r="L220" s="34"/>
      <c r="M220" s="147"/>
      <c r="T220" s="55"/>
      <c r="AT220" s="18" t="s">
        <v>157</v>
      </c>
      <c r="AU220" s="18" t="s">
        <v>86</v>
      </c>
    </row>
    <row r="221" spans="2:65" s="1" customFormat="1" ht="24.15" customHeight="1">
      <c r="B221" s="129"/>
      <c r="C221" s="170" t="s">
        <v>452</v>
      </c>
      <c r="D221" s="170" t="s">
        <v>257</v>
      </c>
      <c r="E221" s="172" t="s">
        <v>2292</v>
      </c>
      <c r="F221" s="173" t="s">
        <v>2293</v>
      </c>
      <c r="G221" s="174" t="s">
        <v>641</v>
      </c>
      <c r="H221" s="175">
        <v>3</v>
      </c>
      <c r="I221" s="176"/>
      <c r="J221" s="177">
        <f>ROUND(I221*H221,2)</f>
        <v>0</v>
      </c>
      <c r="K221" s="173" t="s">
        <v>152</v>
      </c>
      <c r="L221" s="178"/>
      <c r="M221" s="179" t="s">
        <v>3</v>
      </c>
      <c r="N221" s="180" t="s">
        <v>47</v>
      </c>
      <c r="P221" s="140">
        <f>O221*H221</f>
        <v>0</v>
      </c>
      <c r="Q221" s="140">
        <v>0.03</v>
      </c>
      <c r="R221" s="140">
        <f>Q221*H221</f>
        <v>0.09</v>
      </c>
      <c r="S221" s="140">
        <v>0</v>
      </c>
      <c r="T221" s="141">
        <f>S221*H221</f>
        <v>0</v>
      </c>
      <c r="AR221" s="142" t="s">
        <v>379</v>
      </c>
      <c r="AT221" s="142" t="s">
        <v>257</v>
      </c>
      <c r="AU221" s="142" t="s">
        <v>86</v>
      </c>
      <c r="AY221" s="18" t="s">
        <v>146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8" t="s">
        <v>84</v>
      </c>
      <c r="BK221" s="143">
        <f>ROUND(I221*H221,2)</f>
        <v>0</v>
      </c>
      <c r="BL221" s="18" t="s">
        <v>256</v>
      </c>
      <c r="BM221" s="142" t="s">
        <v>2294</v>
      </c>
    </row>
    <row r="222" spans="2:47" s="1" customFormat="1" ht="19.2">
      <c r="B222" s="34"/>
      <c r="D222" s="144" t="s">
        <v>155</v>
      </c>
      <c r="F222" s="145" t="s">
        <v>2293</v>
      </c>
      <c r="I222" s="146"/>
      <c r="L222" s="34"/>
      <c r="M222" s="147"/>
      <c r="T222" s="55"/>
      <c r="AT222" s="18" t="s">
        <v>155</v>
      </c>
      <c r="AU222" s="18" t="s">
        <v>86</v>
      </c>
    </row>
    <row r="223" spans="2:65" s="1" customFormat="1" ht="16.5" customHeight="1">
      <c r="B223" s="129"/>
      <c r="C223" s="130" t="s">
        <v>485</v>
      </c>
      <c r="D223" s="130" t="s">
        <v>148</v>
      </c>
      <c r="E223" s="132" t="s">
        <v>2295</v>
      </c>
      <c r="F223" s="133" t="s">
        <v>2296</v>
      </c>
      <c r="G223" s="134" t="s">
        <v>2272</v>
      </c>
      <c r="H223" s="135">
        <v>1</v>
      </c>
      <c r="I223" s="136"/>
      <c r="J223" s="137">
        <f>ROUND(I223*H223,2)</f>
        <v>0</v>
      </c>
      <c r="K223" s="133" t="s">
        <v>152</v>
      </c>
      <c r="L223" s="34"/>
      <c r="M223" s="138" t="s">
        <v>3</v>
      </c>
      <c r="N223" s="139" t="s">
        <v>47</v>
      </c>
      <c r="P223" s="140">
        <f>O223*H223</f>
        <v>0</v>
      </c>
      <c r="Q223" s="140">
        <v>0.0001694242</v>
      </c>
      <c r="R223" s="140">
        <f>Q223*H223</f>
        <v>0.0001694242</v>
      </c>
      <c r="S223" s="140">
        <v>0</v>
      </c>
      <c r="T223" s="141">
        <f>S223*H223</f>
        <v>0</v>
      </c>
      <c r="AR223" s="142" t="s">
        <v>256</v>
      </c>
      <c r="AT223" s="142" t="s">
        <v>148</v>
      </c>
      <c r="AU223" s="142" t="s">
        <v>86</v>
      </c>
      <c r="AY223" s="18" t="s">
        <v>146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8" t="s">
        <v>84</v>
      </c>
      <c r="BK223" s="143">
        <f>ROUND(I223*H223,2)</f>
        <v>0</v>
      </c>
      <c r="BL223" s="18" t="s">
        <v>256</v>
      </c>
      <c r="BM223" s="142" t="s">
        <v>2297</v>
      </c>
    </row>
    <row r="224" spans="2:47" s="1" customFormat="1" ht="12">
      <c r="B224" s="34"/>
      <c r="D224" s="144" t="s">
        <v>155</v>
      </c>
      <c r="F224" s="145" t="s">
        <v>2298</v>
      </c>
      <c r="I224" s="146"/>
      <c r="L224" s="34"/>
      <c r="M224" s="147"/>
      <c r="T224" s="55"/>
      <c r="AT224" s="18" t="s">
        <v>155</v>
      </c>
      <c r="AU224" s="18" t="s">
        <v>86</v>
      </c>
    </row>
    <row r="225" spans="2:47" s="1" customFormat="1" ht="12">
      <c r="B225" s="34"/>
      <c r="D225" s="148" t="s">
        <v>157</v>
      </c>
      <c r="F225" s="149" t="s">
        <v>2299</v>
      </c>
      <c r="I225" s="146"/>
      <c r="L225" s="34"/>
      <c r="M225" s="147"/>
      <c r="T225" s="55"/>
      <c r="AT225" s="18" t="s">
        <v>157</v>
      </c>
      <c r="AU225" s="18" t="s">
        <v>86</v>
      </c>
    </row>
    <row r="226" spans="2:51" s="13" customFormat="1" ht="12">
      <c r="B226" s="157"/>
      <c r="D226" s="144" t="s">
        <v>171</v>
      </c>
      <c r="E226" s="158" t="s">
        <v>3</v>
      </c>
      <c r="F226" s="159" t="s">
        <v>2300</v>
      </c>
      <c r="H226" s="158" t="s">
        <v>3</v>
      </c>
      <c r="I226" s="160"/>
      <c r="L226" s="157"/>
      <c r="M226" s="161"/>
      <c r="T226" s="162"/>
      <c r="AT226" s="158" t="s">
        <v>171</v>
      </c>
      <c r="AU226" s="158" t="s">
        <v>86</v>
      </c>
      <c r="AV226" s="13" t="s">
        <v>84</v>
      </c>
      <c r="AW226" s="13" t="s">
        <v>37</v>
      </c>
      <c r="AX226" s="13" t="s">
        <v>76</v>
      </c>
      <c r="AY226" s="158" t="s">
        <v>146</v>
      </c>
    </row>
    <row r="227" spans="2:51" s="12" customFormat="1" ht="12">
      <c r="B227" s="150"/>
      <c r="D227" s="144" t="s">
        <v>171</v>
      </c>
      <c r="E227" s="151" t="s">
        <v>3</v>
      </c>
      <c r="F227" s="152" t="s">
        <v>84</v>
      </c>
      <c r="H227" s="153">
        <v>1</v>
      </c>
      <c r="I227" s="154"/>
      <c r="L227" s="150"/>
      <c r="M227" s="155"/>
      <c r="T227" s="156"/>
      <c r="AT227" s="151" t="s">
        <v>171</v>
      </c>
      <c r="AU227" s="151" t="s">
        <v>86</v>
      </c>
      <c r="AV227" s="12" t="s">
        <v>86</v>
      </c>
      <c r="AW227" s="12" t="s">
        <v>37</v>
      </c>
      <c r="AX227" s="12" t="s">
        <v>76</v>
      </c>
      <c r="AY227" s="151" t="s">
        <v>146</v>
      </c>
    </row>
    <row r="228" spans="2:51" s="15" customFormat="1" ht="12">
      <c r="B228" s="181"/>
      <c r="D228" s="144" t="s">
        <v>171</v>
      </c>
      <c r="E228" s="182" t="s">
        <v>3</v>
      </c>
      <c r="F228" s="183" t="s">
        <v>271</v>
      </c>
      <c r="H228" s="184">
        <v>1</v>
      </c>
      <c r="I228" s="185"/>
      <c r="L228" s="181"/>
      <c r="M228" s="186"/>
      <c r="T228" s="187"/>
      <c r="AT228" s="182" t="s">
        <v>171</v>
      </c>
      <c r="AU228" s="182" t="s">
        <v>86</v>
      </c>
      <c r="AV228" s="15" t="s">
        <v>164</v>
      </c>
      <c r="AW228" s="15" t="s">
        <v>37</v>
      </c>
      <c r="AX228" s="15" t="s">
        <v>76</v>
      </c>
      <c r="AY228" s="182" t="s">
        <v>146</v>
      </c>
    </row>
    <row r="229" spans="2:51" s="14" customFormat="1" ht="12">
      <c r="B229" s="163"/>
      <c r="D229" s="144" t="s">
        <v>171</v>
      </c>
      <c r="E229" s="164" t="s">
        <v>3</v>
      </c>
      <c r="F229" s="165" t="s">
        <v>180</v>
      </c>
      <c r="H229" s="166">
        <v>1</v>
      </c>
      <c r="I229" s="167"/>
      <c r="L229" s="163"/>
      <c r="M229" s="168"/>
      <c r="T229" s="169"/>
      <c r="AT229" s="164" t="s">
        <v>171</v>
      </c>
      <c r="AU229" s="164" t="s">
        <v>86</v>
      </c>
      <c r="AV229" s="14" t="s">
        <v>153</v>
      </c>
      <c r="AW229" s="14" t="s">
        <v>37</v>
      </c>
      <c r="AX229" s="14" t="s">
        <v>84</v>
      </c>
      <c r="AY229" s="164" t="s">
        <v>146</v>
      </c>
    </row>
    <row r="230" spans="2:65" s="1" customFormat="1" ht="24.15" customHeight="1">
      <c r="B230" s="129"/>
      <c r="C230" s="170" t="s">
        <v>495</v>
      </c>
      <c r="D230" s="170" t="s">
        <v>257</v>
      </c>
      <c r="E230" s="172" t="s">
        <v>2301</v>
      </c>
      <c r="F230" s="173" t="s">
        <v>2302</v>
      </c>
      <c r="G230" s="174" t="s">
        <v>641</v>
      </c>
      <c r="H230" s="175">
        <v>1</v>
      </c>
      <c r="I230" s="176"/>
      <c r="J230" s="177">
        <f>ROUND(I230*H230,2)</f>
        <v>0</v>
      </c>
      <c r="K230" s="173" t="s">
        <v>152</v>
      </c>
      <c r="L230" s="178"/>
      <c r="M230" s="179" t="s">
        <v>3</v>
      </c>
      <c r="N230" s="180" t="s">
        <v>47</v>
      </c>
      <c r="P230" s="140">
        <f>O230*H230</f>
        <v>0</v>
      </c>
      <c r="Q230" s="140">
        <v>0.029</v>
      </c>
      <c r="R230" s="140">
        <f>Q230*H230</f>
        <v>0.029</v>
      </c>
      <c r="S230" s="140">
        <v>0</v>
      </c>
      <c r="T230" s="141">
        <f>S230*H230</f>
        <v>0</v>
      </c>
      <c r="AR230" s="142" t="s">
        <v>379</v>
      </c>
      <c r="AT230" s="142" t="s">
        <v>257</v>
      </c>
      <c r="AU230" s="142" t="s">
        <v>86</v>
      </c>
      <c r="AY230" s="18" t="s">
        <v>146</v>
      </c>
      <c r="BE230" s="143">
        <f>IF(N230="základní",J230,0)</f>
        <v>0</v>
      </c>
      <c r="BF230" s="143">
        <f>IF(N230="snížená",J230,0)</f>
        <v>0</v>
      </c>
      <c r="BG230" s="143">
        <f>IF(N230="zákl. přenesená",J230,0)</f>
        <v>0</v>
      </c>
      <c r="BH230" s="143">
        <f>IF(N230="sníž. přenesená",J230,0)</f>
        <v>0</v>
      </c>
      <c r="BI230" s="143">
        <f>IF(N230="nulová",J230,0)</f>
        <v>0</v>
      </c>
      <c r="BJ230" s="18" t="s">
        <v>84</v>
      </c>
      <c r="BK230" s="143">
        <f>ROUND(I230*H230,2)</f>
        <v>0</v>
      </c>
      <c r="BL230" s="18" t="s">
        <v>256</v>
      </c>
      <c r="BM230" s="142" t="s">
        <v>2303</v>
      </c>
    </row>
    <row r="231" spans="2:47" s="1" customFormat="1" ht="19.2">
      <c r="B231" s="34"/>
      <c r="D231" s="144" t="s">
        <v>155</v>
      </c>
      <c r="F231" s="145" t="s">
        <v>2302</v>
      </c>
      <c r="I231" s="146"/>
      <c r="L231" s="34"/>
      <c r="M231" s="147"/>
      <c r="T231" s="55"/>
      <c r="AT231" s="18" t="s">
        <v>155</v>
      </c>
      <c r="AU231" s="18" t="s">
        <v>86</v>
      </c>
    </row>
    <row r="232" spans="2:65" s="1" customFormat="1" ht="16.5" customHeight="1">
      <c r="B232" s="129"/>
      <c r="C232" s="130" t="s">
        <v>507</v>
      </c>
      <c r="D232" s="130" t="s">
        <v>148</v>
      </c>
      <c r="E232" s="132" t="s">
        <v>2304</v>
      </c>
      <c r="F232" s="133" t="s">
        <v>2305</v>
      </c>
      <c r="G232" s="134" t="s">
        <v>2272</v>
      </c>
      <c r="H232" s="135">
        <v>1</v>
      </c>
      <c r="I232" s="136"/>
      <c r="J232" s="137">
        <f>ROUND(I232*H232,2)</f>
        <v>0</v>
      </c>
      <c r="K232" s="133" t="s">
        <v>152</v>
      </c>
      <c r="L232" s="34"/>
      <c r="M232" s="138" t="s">
        <v>3</v>
      </c>
      <c r="N232" s="139" t="s">
        <v>47</v>
      </c>
      <c r="P232" s="140">
        <f>O232*H232</f>
        <v>0</v>
      </c>
      <c r="Q232" s="140">
        <v>0.0001694242</v>
      </c>
      <c r="R232" s="140">
        <f>Q232*H232</f>
        <v>0.0001694242</v>
      </c>
      <c r="S232" s="140">
        <v>0</v>
      </c>
      <c r="T232" s="141">
        <f>S232*H232</f>
        <v>0</v>
      </c>
      <c r="AR232" s="142" t="s">
        <v>256</v>
      </c>
      <c r="AT232" s="142" t="s">
        <v>148</v>
      </c>
      <c r="AU232" s="142" t="s">
        <v>86</v>
      </c>
      <c r="AY232" s="18" t="s">
        <v>146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8" t="s">
        <v>84</v>
      </c>
      <c r="BK232" s="143">
        <f>ROUND(I232*H232,2)</f>
        <v>0</v>
      </c>
      <c r="BL232" s="18" t="s">
        <v>256</v>
      </c>
      <c r="BM232" s="142" t="s">
        <v>2306</v>
      </c>
    </row>
    <row r="233" spans="2:47" s="1" customFormat="1" ht="19.2">
      <c r="B233" s="34"/>
      <c r="D233" s="144" t="s">
        <v>155</v>
      </c>
      <c r="F233" s="145" t="s">
        <v>2307</v>
      </c>
      <c r="I233" s="146"/>
      <c r="L233" s="34"/>
      <c r="M233" s="147"/>
      <c r="T233" s="55"/>
      <c r="AT233" s="18" t="s">
        <v>155</v>
      </c>
      <c r="AU233" s="18" t="s">
        <v>86</v>
      </c>
    </row>
    <row r="234" spans="2:47" s="1" customFormat="1" ht="12">
      <c r="B234" s="34"/>
      <c r="D234" s="148" t="s">
        <v>157</v>
      </c>
      <c r="F234" s="149" t="s">
        <v>2308</v>
      </c>
      <c r="I234" s="146"/>
      <c r="L234" s="34"/>
      <c r="M234" s="147"/>
      <c r="T234" s="55"/>
      <c r="AT234" s="18" t="s">
        <v>157</v>
      </c>
      <c r="AU234" s="18" t="s">
        <v>86</v>
      </c>
    </row>
    <row r="235" spans="2:51" s="13" customFormat="1" ht="12">
      <c r="B235" s="157"/>
      <c r="D235" s="144" t="s">
        <v>171</v>
      </c>
      <c r="E235" s="158" t="s">
        <v>3</v>
      </c>
      <c r="F235" s="159" t="s">
        <v>2300</v>
      </c>
      <c r="H235" s="158" t="s">
        <v>3</v>
      </c>
      <c r="I235" s="160"/>
      <c r="L235" s="157"/>
      <c r="M235" s="161"/>
      <c r="T235" s="162"/>
      <c r="AT235" s="158" t="s">
        <v>171</v>
      </c>
      <c r="AU235" s="158" t="s">
        <v>86</v>
      </c>
      <c r="AV235" s="13" t="s">
        <v>84</v>
      </c>
      <c r="AW235" s="13" t="s">
        <v>37</v>
      </c>
      <c r="AX235" s="13" t="s">
        <v>76</v>
      </c>
      <c r="AY235" s="158" t="s">
        <v>146</v>
      </c>
    </row>
    <row r="236" spans="2:51" s="12" customFormat="1" ht="12">
      <c r="B236" s="150"/>
      <c r="D236" s="144" t="s">
        <v>171</v>
      </c>
      <c r="E236" s="151" t="s">
        <v>3</v>
      </c>
      <c r="F236" s="152" t="s">
        <v>84</v>
      </c>
      <c r="H236" s="153">
        <v>1</v>
      </c>
      <c r="I236" s="154"/>
      <c r="L236" s="150"/>
      <c r="M236" s="155"/>
      <c r="T236" s="156"/>
      <c r="AT236" s="151" t="s">
        <v>171</v>
      </c>
      <c r="AU236" s="151" t="s">
        <v>86</v>
      </c>
      <c r="AV236" s="12" t="s">
        <v>86</v>
      </c>
      <c r="AW236" s="12" t="s">
        <v>37</v>
      </c>
      <c r="AX236" s="12" t="s">
        <v>76</v>
      </c>
      <c r="AY236" s="151" t="s">
        <v>146</v>
      </c>
    </row>
    <row r="237" spans="2:51" s="15" customFormat="1" ht="12">
      <c r="B237" s="181"/>
      <c r="D237" s="144" t="s">
        <v>171</v>
      </c>
      <c r="E237" s="182" t="s">
        <v>3</v>
      </c>
      <c r="F237" s="183" t="s">
        <v>271</v>
      </c>
      <c r="H237" s="184">
        <v>1</v>
      </c>
      <c r="I237" s="185"/>
      <c r="L237" s="181"/>
      <c r="M237" s="186"/>
      <c r="T237" s="187"/>
      <c r="AT237" s="182" t="s">
        <v>171</v>
      </c>
      <c r="AU237" s="182" t="s">
        <v>86</v>
      </c>
      <c r="AV237" s="15" t="s">
        <v>164</v>
      </c>
      <c r="AW237" s="15" t="s">
        <v>37</v>
      </c>
      <c r="AX237" s="15" t="s">
        <v>76</v>
      </c>
      <c r="AY237" s="182" t="s">
        <v>146</v>
      </c>
    </row>
    <row r="238" spans="2:51" s="14" customFormat="1" ht="12">
      <c r="B238" s="163"/>
      <c r="D238" s="144" t="s">
        <v>171</v>
      </c>
      <c r="E238" s="164" t="s">
        <v>3</v>
      </c>
      <c r="F238" s="165" t="s">
        <v>180</v>
      </c>
      <c r="H238" s="166">
        <v>1</v>
      </c>
      <c r="I238" s="167"/>
      <c r="L238" s="163"/>
      <c r="M238" s="168"/>
      <c r="T238" s="169"/>
      <c r="AT238" s="164" t="s">
        <v>171</v>
      </c>
      <c r="AU238" s="164" t="s">
        <v>86</v>
      </c>
      <c r="AV238" s="14" t="s">
        <v>153</v>
      </c>
      <c r="AW238" s="14" t="s">
        <v>37</v>
      </c>
      <c r="AX238" s="14" t="s">
        <v>84</v>
      </c>
      <c r="AY238" s="164" t="s">
        <v>146</v>
      </c>
    </row>
    <row r="239" spans="2:65" s="1" customFormat="1" ht="24.15" customHeight="1">
      <c r="B239" s="129"/>
      <c r="C239" s="170" t="s">
        <v>513</v>
      </c>
      <c r="D239" s="170" t="s">
        <v>257</v>
      </c>
      <c r="E239" s="172" t="s">
        <v>2309</v>
      </c>
      <c r="F239" s="173" t="s">
        <v>2310</v>
      </c>
      <c r="G239" s="174" t="s">
        <v>641</v>
      </c>
      <c r="H239" s="175">
        <v>1</v>
      </c>
      <c r="I239" s="176"/>
      <c r="J239" s="177">
        <f>ROUND(I239*H239,2)</f>
        <v>0</v>
      </c>
      <c r="K239" s="173" t="s">
        <v>152</v>
      </c>
      <c r="L239" s="178"/>
      <c r="M239" s="179" t="s">
        <v>3</v>
      </c>
      <c r="N239" s="180" t="s">
        <v>47</v>
      </c>
      <c r="P239" s="140">
        <f>O239*H239</f>
        <v>0</v>
      </c>
      <c r="Q239" s="140">
        <v>0.026</v>
      </c>
      <c r="R239" s="140">
        <f>Q239*H239</f>
        <v>0.026</v>
      </c>
      <c r="S239" s="140">
        <v>0</v>
      </c>
      <c r="T239" s="141">
        <f>S239*H239</f>
        <v>0</v>
      </c>
      <c r="AR239" s="142" t="s">
        <v>379</v>
      </c>
      <c r="AT239" s="142" t="s">
        <v>257</v>
      </c>
      <c r="AU239" s="142" t="s">
        <v>86</v>
      </c>
      <c r="AY239" s="18" t="s">
        <v>146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8" t="s">
        <v>84</v>
      </c>
      <c r="BK239" s="143">
        <f>ROUND(I239*H239,2)</f>
        <v>0</v>
      </c>
      <c r="BL239" s="18" t="s">
        <v>256</v>
      </c>
      <c r="BM239" s="142" t="s">
        <v>2311</v>
      </c>
    </row>
    <row r="240" spans="2:47" s="1" customFormat="1" ht="19.2">
      <c r="B240" s="34"/>
      <c r="D240" s="144" t="s">
        <v>155</v>
      </c>
      <c r="F240" s="145" t="s">
        <v>2310</v>
      </c>
      <c r="I240" s="146"/>
      <c r="L240" s="34"/>
      <c r="M240" s="147"/>
      <c r="T240" s="55"/>
      <c r="AT240" s="18" t="s">
        <v>155</v>
      </c>
      <c r="AU240" s="18" t="s">
        <v>86</v>
      </c>
    </row>
    <row r="241" spans="2:65" s="1" customFormat="1" ht="16.5" customHeight="1">
      <c r="B241" s="129"/>
      <c r="C241" s="130" t="s">
        <v>520</v>
      </c>
      <c r="D241" s="130" t="s">
        <v>148</v>
      </c>
      <c r="E241" s="132" t="s">
        <v>2312</v>
      </c>
      <c r="F241" s="133" t="s">
        <v>2313</v>
      </c>
      <c r="G241" s="134" t="s">
        <v>2272</v>
      </c>
      <c r="H241" s="135">
        <v>3</v>
      </c>
      <c r="I241" s="136"/>
      <c r="J241" s="137">
        <f>ROUND(I241*H241,2)</f>
        <v>0</v>
      </c>
      <c r="K241" s="133" t="s">
        <v>152</v>
      </c>
      <c r="L241" s="34"/>
      <c r="M241" s="138" t="s">
        <v>3</v>
      </c>
      <c r="N241" s="139" t="s">
        <v>47</v>
      </c>
      <c r="P241" s="140">
        <f>O241*H241</f>
        <v>0</v>
      </c>
      <c r="Q241" s="140">
        <v>0.0001694242</v>
      </c>
      <c r="R241" s="140">
        <f>Q241*H241</f>
        <v>0.0005082726</v>
      </c>
      <c r="S241" s="140">
        <v>0</v>
      </c>
      <c r="T241" s="141">
        <f>S241*H241</f>
        <v>0</v>
      </c>
      <c r="AR241" s="142" t="s">
        <v>256</v>
      </c>
      <c r="AT241" s="142" t="s">
        <v>148</v>
      </c>
      <c r="AU241" s="142" t="s">
        <v>86</v>
      </c>
      <c r="AY241" s="18" t="s">
        <v>146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8" t="s">
        <v>84</v>
      </c>
      <c r="BK241" s="143">
        <f>ROUND(I241*H241,2)</f>
        <v>0</v>
      </c>
      <c r="BL241" s="18" t="s">
        <v>256</v>
      </c>
      <c r="BM241" s="142" t="s">
        <v>2314</v>
      </c>
    </row>
    <row r="242" spans="2:47" s="1" customFormat="1" ht="19.2">
      <c r="B242" s="34"/>
      <c r="D242" s="144" t="s">
        <v>155</v>
      </c>
      <c r="F242" s="145" t="s">
        <v>2315</v>
      </c>
      <c r="I242" s="146"/>
      <c r="L242" s="34"/>
      <c r="M242" s="147"/>
      <c r="T242" s="55"/>
      <c r="AT242" s="18" t="s">
        <v>155</v>
      </c>
      <c r="AU242" s="18" t="s">
        <v>86</v>
      </c>
    </row>
    <row r="243" spans="2:47" s="1" customFormat="1" ht="12">
      <c r="B243" s="34"/>
      <c r="D243" s="148" t="s">
        <v>157</v>
      </c>
      <c r="F243" s="149" t="s">
        <v>2316</v>
      </c>
      <c r="I243" s="146"/>
      <c r="L243" s="34"/>
      <c r="M243" s="147"/>
      <c r="T243" s="55"/>
      <c r="AT243" s="18" t="s">
        <v>157</v>
      </c>
      <c r="AU243" s="18" t="s">
        <v>86</v>
      </c>
    </row>
    <row r="244" spans="2:65" s="1" customFormat="1" ht="24.15" customHeight="1">
      <c r="B244" s="129"/>
      <c r="C244" s="170" t="s">
        <v>529</v>
      </c>
      <c r="D244" s="170" t="s">
        <v>257</v>
      </c>
      <c r="E244" s="172" t="s">
        <v>2317</v>
      </c>
      <c r="F244" s="173" t="s">
        <v>2318</v>
      </c>
      <c r="G244" s="174" t="s">
        <v>641</v>
      </c>
      <c r="H244" s="175">
        <v>3</v>
      </c>
      <c r="I244" s="176"/>
      <c r="J244" s="177">
        <f>ROUND(I244*H244,2)</f>
        <v>0</v>
      </c>
      <c r="K244" s="173" t="s">
        <v>152</v>
      </c>
      <c r="L244" s="178"/>
      <c r="M244" s="179" t="s">
        <v>3</v>
      </c>
      <c r="N244" s="180" t="s">
        <v>47</v>
      </c>
      <c r="P244" s="140">
        <f>O244*H244</f>
        <v>0</v>
      </c>
      <c r="Q244" s="140">
        <v>0.032</v>
      </c>
      <c r="R244" s="140">
        <f>Q244*H244</f>
        <v>0.096</v>
      </c>
      <c r="S244" s="140">
        <v>0</v>
      </c>
      <c r="T244" s="141">
        <f>S244*H244</f>
        <v>0</v>
      </c>
      <c r="AR244" s="142" t="s">
        <v>379</v>
      </c>
      <c r="AT244" s="142" t="s">
        <v>257</v>
      </c>
      <c r="AU244" s="142" t="s">
        <v>86</v>
      </c>
      <c r="AY244" s="18" t="s">
        <v>146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18" t="s">
        <v>84</v>
      </c>
      <c r="BK244" s="143">
        <f>ROUND(I244*H244,2)</f>
        <v>0</v>
      </c>
      <c r="BL244" s="18" t="s">
        <v>256</v>
      </c>
      <c r="BM244" s="142" t="s">
        <v>2319</v>
      </c>
    </row>
    <row r="245" spans="2:47" s="1" customFormat="1" ht="19.2">
      <c r="B245" s="34"/>
      <c r="D245" s="144" t="s">
        <v>155</v>
      </c>
      <c r="F245" s="145" t="s">
        <v>2318</v>
      </c>
      <c r="I245" s="146"/>
      <c r="L245" s="34"/>
      <c r="M245" s="147"/>
      <c r="T245" s="55"/>
      <c r="AT245" s="18" t="s">
        <v>155</v>
      </c>
      <c r="AU245" s="18" t="s">
        <v>86</v>
      </c>
    </row>
    <row r="246" spans="2:65" s="1" customFormat="1" ht="24.15" customHeight="1">
      <c r="B246" s="129"/>
      <c r="C246" s="279" t="s">
        <v>535</v>
      </c>
      <c r="D246" s="279" t="s">
        <v>148</v>
      </c>
      <c r="E246" s="280" t="s">
        <v>2320</v>
      </c>
      <c r="F246" s="281" t="s">
        <v>2321</v>
      </c>
      <c r="G246" s="282" t="s">
        <v>2272</v>
      </c>
      <c r="H246" s="283">
        <v>9</v>
      </c>
      <c r="I246" s="284"/>
      <c r="J246" s="284">
        <f>ROUND(I246*H246,2)</f>
        <v>0</v>
      </c>
      <c r="K246" s="281" t="s">
        <v>3</v>
      </c>
      <c r="L246" s="34"/>
      <c r="M246" s="138" t="s">
        <v>3</v>
      </c>
      <c r="N246" s="139" t="s">
        <v>47</v>
      </c>
      <c r="P246" s="140">
        <f>O246*H246</f>
        <v>0</v>
      </c>
      <c r="Q246" s="140">
        <v>0.00052</v>
      </c>
      <c r="R246" s="140">
        <f>Q246*H246</f>
        <v>0.004679999999999999</v>
      </c>
      <c r="S246" s="140">
        <v>0</v>
      </c>
      <c r="T246" s="141">
        <f>S246*H246</f>
        <v>0</v>
      </c>
      <c r="AR246" s="142" t="s">
        <v>256</v>
      </c>
      <c r="AT246" s="142" t="s">
        <v>148</v>
      </c>
      <c r="AU246" s="142" t="s">
        <v>86</v>
      </c>
      <c r="AY246" s="18" t="s">
        <v>146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8" t="s">
        <v>84</v>
      </c>
      <c r="BK246" s="143">
        <f>ROUND(I246*H246,2)</f>
        <v>0</v>
      </c>
      <c r="BL246" s="18" t="s">
        <v>256</v>
      </c>
      <c r="BM246" s="142" t="s">
        <v>2322</v>
      </c>
    </row>
    <row r="247" spans="2:47" s="1" customFormat="1" ht="19.2">
      <c r="B247" s="34"/>
      <c r="D247" s="144" t="s">
        <v>155</v>
      </c>
      <c r="F247" s="145" t="s">
        <v>2321</v>
      </c>
      <c r="I247" s="146"/>
      <c r="L247" s="34"/>
      <c r="M247" s="147"/>
      <c r="T247" s="55"/>
      <c r="AT247" s="18" t="s">
        <v>155</v>
      </c>
      <c r="AU247" s="18" t="s">
        <v>86</v>
      </c>
    </row>
    <row r="248" spans="2:65" s="1" customFormat="1" ht="24.15" customHeight="1">
      <c r="B248" s="129"/>
      <c r="C248" s="279" t="s">
        <v>544</v>
      </c>
      <c r="D248" s="279" t="s">
        <v>148</v>
      </c>
      <c r="E248" s="280" t="s">
        <v>2323</v>
      </c>
      <c r="F248" s="281" t="s">
        <v>2324</v>
      </c>
      <c r="G248" s="282" t="s">
        <v>2272</v>
      </c>
      <c r="H248" s="283">
        <v>2</v>
      </c>
      <c r="I248" s="284"/>
      <c r="J248" s="284">
        <f>ROUND(I248*H248,2)</f>
        <v>0</v>
      </c>
      <c r="K248" s="281" t="s">
        <v>3</v>
      </c>
      <c r="L248" s="34"/>
      <c r="M248" s="138" t="s">
        <v>3</v>
      </c>
      <c r="N248" s="139" t="s">
        <v>47</v>
      </c>
      <c r="P248" s="140">
        <f>O248*H248</f>
        <v>0</v>
      </c>
      <c r="Q248" s="140">
        <v>0.00052</v>
      </c>
      <c r="R248" s="140">
        <f>Q248*H248</f>
        <v>0.00104</v>
      </c>
      <c r="S248" s="140">
        <v>0</v>
      </c>
      <c r="T248" s="141">
        <f>S248*H248</f>
        <v>0</v>
      </c>
      <c r="AR248" s="142" t="s">
        <v>256</v>
      </c>
      <c r="AT248" s="142" t="s">
        <v>148</v>
      </c>
      <c r="AU248" s="142" t="s">
        <v>86</v>
      </c>
      <c r="AY248" s="18" t="s">
        <v>146</v>
      </c>
      <c r="BE248" s="143">
        <f>IF(N248="základní",J248,0)</f>
        <v>0</v>
      </c>
      <c r="BF248" s="143">
        <f>IF(N248="snížená",J248,0)</f>
        <v>0</v>
      </c>
      <c r="BG248" s="143">
        <f>IF(N248="zákl. přenesená",J248,0)</f>
        <v>0</v>
      </c>
      <c r="BH248" s="143">
        <f>IF(N248="sníž. přenesená",J248,0)</f>
        <v>0</v>
      </c>
      <c r="BI248" s="143">
        <f>IF(N248="nulová",J248,0)</f>
        <v>0</v>
      </c>
      <c r="BJ248" s="18" t="s">
        <v>84</v>
      </c>
      <c r="BK248" s="143">
        <f>ROUND(I248*H248,2)</f>
        <v>0</v>
      </c>
      <c r="BL248" s="18" t="s">
        <v>256</v>
      </c>
      <c r="BM248" s="142" t="s">
        <v>2325</v>
      </c>
    </row>
    <row r="249" spans="2:47" s="1" customFormat="1" ht="19.2">
      <c r="B249" s="34"/>
      <c r="D249" s="144" t="s">
        <v>155</v>
      </c>
      <c r="F249" s="145" t="s">
        <v>2324</v>
      </c>
      <c r="I249" s="146"/>
      <c r="L249" s="34"/>
      <c r="M249" s="147"/>
      <c r="T249" s="55"/>
      <c r="AT249" s="18" t="s">
        <v>155</v>
      </c>
      <c r="AU249" s="18" t="s">
        <v>86</v>
      </c>
    </row>
    <row r="250" spans="2:65" s="1" customFormat="1" ht="24.15" customHeight="1">
      <c r="B250" s="129"/>
      <c r="C250" s="130" t="s">
        <v>551</v>
      </c>
      <c r="D250" s="130" t="s">
        <v>148</v>
      </c>
      <c r="E250" s="132" t="s">
        <v>2326</v>
      </c>
      <c r="F250" s="133" t="s">
        <v>2327</v>
      </c>
      <c r="G250" s="134" t="s">
        <v>2272</v>
      </c>
      <c r="H250" s="135">
        <v>8</v>
      </c>
      <c r="I250" s="136"/>
      <c r="J250" s="137">
        <f>ROUND(I250*H250,2)</f>
        <v>0</v>
      </c>
      <c r="K250" s="133" t="s">
        <v>152</v>
      </c>
      <c r="L250" s="34"/>
      <c r="M250" s="138" t="s">
        <v>3</v>
      </c>
      <c r="N250" s="139" t="s">
        <v>47</v>
      </c>
      <c r="P250" s="140">
        <f>O250*H250</f>
        <v>0</v>
      </c>
      <c r="Q250" s="140">
        <v>0.0005182</v>
      </c>
      <c r="R250" s="140">
        <f>Q250*H250</f>
        <v>0.0041456</v>
      </c>
      <c r="S250" s="140">
        <v>0</v>
      </c>
      <c r="T250" s="141">
        <f>S250*H250</f>
        <v>0</v>
      </c>
      <c r="AR250" s="142" t="s">
        <v>256</v>
      </c>
      <c r="AT250" s="142" t="s">
        <v>148</v>
      </c>
      <c r="AU250" s="142" t="s">
        <v>86</v>
      </c>
      <c r="AY250" s="18" t="s">
        <v>146</v>
      </c>
      <c r="BE250" s="143">
        <f>IF(N250="základní",J250,0)</f>
        <v>0</v>
      </c>
      <c r="BF250" s="143">
        <f>IF(N250="snížená",J250,0)</f>
        <v>0</v>
      </c>
      <c r="BG250" s="143">
        <f>IF(N250="zákl. přenesená",J250,0)</f>
        <v>0</v>
      </c>
      <c r="BH250" s="143">
        <f>IF(N250="sníž. přenesená",J250,0)</f>
        <v>0</v>
      </c>
      <c r="BI250" s="143">
        <f>IF(N250="nulová",J250,0)</f>
        <v>0</v>
      </c>
      <c r="BJ250" s="18" t="s">
        <v>84</v>
      </c>
      <c r="BK250" s="143">
        <f>ROUND(I250*H250,2)</f>
        <v>0</v>
      </c>
      <c r="BL250" s="18" t="s">
        <v>256</v>
      </c>
      <c r="BM250" s="142" t="s">
        <v>2328</v>
      </c>
    </row>
    <row r="251" spans="2:47" s="1" customFormat="1" ht="19.2">
      <c r="B251" s="34"/>
      <c r="D251" s="144" t="s">
        <v>155</v>
      </c>
      <c r="F251" s="145" t="s">
        <v>2327</v>
      </c>
      <c r="I251" s="146"/>
      <c r="L251" s="34"/>
      <c r="M251" s="147"/>
      <c r="T251" s="55"/>
      <c r="AT251" s="18" t="s">
        <v>155</v>
      </c>
      <c r="AU251" s="18" t="s">
        <v>86</v>
      </c>
    </row>
    <row r="252" spans="2:47" s="1" customFormat="1" ht="12">
      <c r="B252" s="34"/>
      <c r="D252" s="148" t="s">
        <v>157</v>
      </c>
      <c r="F252" s="149" t="s">
        <v>2329</v>
      </c>
      <c r="I252" s="146"/>
      <c r="L252" s="34"/>
      <c r="M252" s="147"/>
      <c r="T252" s="55"/>
      <c r="AT252" s="18" t="s">
        <v>157</v>
      </c>
      <c r="AU252" s="18" t="s">
        <v>86</v>
      </c>
    </row>
    <row r="253" spans="2:51" s="13" customFormat="1" ht="12">
      <c r="B253" s="157"/>
      <c r="D253" s="144" t="s">
        <v>171</v>
      </c>
      <c r="E253" s="158" t="s">
        <v>3</v>
      </c>
      <c r="F253" s="159" t="s">
        <v>2330</v>
      </c>
      <c r="H253" s="158" t="s">
        <v>3</v>
      </c>
      <c r="I253" s="160"/>
      <c r="L253" s="157"/>
      <c r="M253" s="161"/>
      <c r="T253" s="162"/>
      <c r="AT253" s="158" t="s">
        <v>171</v>
      </c>
      <c r="AU253" s="158" t="s">
        <v>86</v>
      </c>
      <c r="AV253" s="13" t="s">
        <v>84</v>
      </c>
      <c r="AW253" s="13" t="s">
        <v>37</v>
      </c>
      <c r="AX253" s="13" t="s">
        <v>76</v>
      </c>
      <c r="AY253" s="158" t="s">
        <v>146</v>
      </c>
    </row>
    <row r="254" spans="2:51" s="12" customFormat="1" ht="12">
      <c r="B254" s="150"/>
      <c r="D254" s="144" t="s">
        <v>171</v>
      </c>
      <c r="E254" s="151" t="s">
        <v>3</v>
      </c>
      <c r="F254" s="152" t="s">
        <v>203</v>
      </c>
      <c r="H254" s="153">
        <v>8</v>
      </c>
      <c r="I254" s="154"/>
      <c r="L254" s="150"/>
      <c r="M254" s="155"/>
      <c r="T254" s="156"/>
      <c r="AT254" s="151" t="s">
        <v>171</v>
      </c>
      <c r="AU254" s="151" t="s">
        <v>86</v>
      </c>
      <c r="AV254" s="12" t="s">
        <v>86</v>
      </c>
      <c r="AW254" s="12" t="s">
        <v>37</v>
      </c>
      <c r="AX254" s="12" t="s">
        <v>76</v>
      </c>
      <c r="AY254" s="151" t="s">
        <v>146</v>
      </c>
    </row>
    <row r="255" spans="2:51" s="15" customFormat="1" ht="12">
      <c r="B255" s="181"/>
      <c r="D255" s="144" t="s">
        <v>171</v>
      </c>
      <c r="E255" s="182" t="s">
        <v>3</v>
      </c>
      <c r="F255" s="183" t="s">
        <v>271</v>
      </c>
      <c r="H255" s="184">
        <v>8</v>
      </c>
      <c r="I255" s="185"/>
      <c r="L255" s="181"/>
      <c r="M255" s="186"/>
      <c r="T255" s="187"/>
      <c r="AT255" s="182" t="s">
        <v>171</v>
      </c>
      <c r="AU255" s="182" t="s">
        <v>86</v>
      </c>
      <c r="AV255" s="15" t="s">
        <v>164</v>
      </c>
      <c r="AW255" s="15" t="s">
        <v>37</v>
      </c>
      <c r="AX255" s="15" t="s">
        <v>76</v>
      </c>
      <c r="AY255" s="182" t="s">
        <v>146</v>
      </c>
    </row>
    <row r="256" spans="2:51" s="14" customFormat="1" ht="12">
      <c r="B256" s="163"/>
      <c r="D256" s="144" t="s">
        <v>171</v>
      </c>
      <c r="E256" s="164" t="s">
        <v>3</v>
      </c>
      <c r="F256" s="165" t="s">
        <v>180</v>
      </c>
      <c r="H256" s="166">
        <v>8</v>
      </c>
      <c r="I256" s="167"/>
      <c r="L256" s="163"/>
      <c r="M256" s="168"/>
      <c r="T256" s="169"/>
      <c r="AT256" s="164" t="s">
        <v>171</v>
      </c>
      <c r="AU256" s="164" t="s">
        <v>86</v>
      </c>
      <c r="AV256" s="14" t="s">
        <v>153</v>
      </c>
      <c r="AW256" s="14" t="s">
        <v>37</v>
      </c>
      <c r="AX256" s="14" t="s">
        <v>84</v>
      </c>
      <c r="AY256" s="164" t="s">
        <v>146</v>
      </c>
    </row>
    <row r="257" spans="2:65" s="1" customFormat="1" ht="24.15" customHeight="1">
      <c r="B257" s="129"/>
      <c r="C257" s="130" t="s">
        <v>556</v>
      </c>
      <c r="D257" s="130" t="s">
        <v>148</v>
      </c>
      <c r="E257" s="132" t="s">
        <v>2331</v>
      </c>
      <c r="F257" s="133" t="s">
        <v>2332</v>
      </c>
      <c r="G257" s="134" t="s">
        <v>2272</v>
      </c>
      <c r="H257" s="135">
        <v>1</v>
      </c>
      <c r="I257" s="136"/>
      <c r="J257" s="137">
        <f>ROUND(I257*H257,2)</f>
        <v>0</v>
      </c>
      <c r="K257" s="133" t="s">
        <v>152</v>
      </c>
      <c r="L257" s="34"/>
      <c r="M257" s="138" t="s">
        <v>3</v>
      </c>
      <c r="N257" s="139" t="s">
        <v>47</v>
      </c>
      <c r="P257" s="140">
        <f>O257*H257</f>
        <v>0</v>
      </c>
      <c r="Q257" s="140">
        <v>0.003</v>
      </c>
      <c r="R257" s="140">
        <f>Q257*H257</f>
        <v>0.003</v>
      </c>
      <c r="S257" s="140">
        <v>0</v>
      </c>
      <c r="T257" s="141">
        <f>S257*H257</f>
        <v>0</v>
      </c>
      <c r="AR257" s="142" t="s">
        <v>256</v>
      </c>
      <c r="AT257" s="142" t="s">
        <v>148</v>
      </c>
      <c r="AU257" s="142" t="s">
        <v>86</v>
      </c>
      <c r="AY257" s="18" t="s">
        <v>146</v>
      </c>
      <c r="BE257" s="143">
        <f>IF(N257="základní",J257,0)</f>
        <v>0</v>
      </c>
      <c r="BF257" s="143">
        <f>IF(N257="snížená",J257,0)</f>
        <v>0</v>
      </c>
      <c r="BG257" s="143">
        <f>IF(N257="zákl. přenesená",J257,0)</f>
        <v>0</v>
      </c>
      <c r="BH257" s="143">
        <f>IF(N257="sníž. přenesená",J257,0)</f>
        <v>0</v>
      </c>
      <c r="BI257" s="143">
        <f>IF(N257="nulová",J257,0)</f>
        <v>0</v>
      </c>
      <c r="BJ257" s="18" t="s">
        <v>84</v>
      </c>
      <c r="BK257" s="143">
        <f>ROUND(I257*H257,2)</f>
        <v>0</v>
      </c>
      <c r="BL257" s="18" t="s">
        <v>256</v>
      </c>
      <c r="BM257" s="142" t="s">
        <v>2333</v>
      </c>
    </row>
    <row r="258" spans="2:47" s="1" customFormat="1" ht="19.2">
      <c r="B258" s="34"/>
      <c r="D258" s="144" t="s">
        <v>155</v>
      </c>
      <c r="F258" s="145" t="s">
        <v>2332</v>
      </c>
      <c r="I258" s="146"/>
      <c r="L258" s="34"/>
      <c r="M258" s="147"/>
      <c r="T258" s="55"/>
      <c r="AT258" s="18" t="s">
        <v>155</v>
      </c>
      <c r="AU258" s="18" t="s">
        <v>86</v>
      </c>
    </row>
    <row r="259" spans="2:47" s="1" customFormat="1" ht="12">
      <c r="B259" s="34"/>
      <c r="D259" s="148" t="s">
        <v>157</v>
      </c>
      <c r="F259" s="149" t="s">
        <v>2334</v>
      </c>
      <c r="I259" s="146"/>
      <c r="L259" s="34"/>
      <c r="M259" s="147"/>
      <c r="T259" s="55"/>
      <c r="AT259" s="18" t="s">
        <v>157</v>
      </c>
      <c r="AU259" s="18" t="s">
        <v>86</v>
      </c>
    </row>
    <row r="260" spans="2:51" s="13" customFormat="1" ht="12">
      <c r="B260" s="157"/>
      <c r="D260" s="144" t="s">
        <v>171</v>
      </c>
      <c r="E260" s="158" t="s">
        <v>3</v>
      </c>
      <c r="F260" s="159" t="s">
        <v>2335</v>
      </c>
      <c r="H260" s="158" t="s">
        <v>3</v>
      </c>
      <c r="I260" s="160"/>
      <c r="L260" s="157"/>
      <c r="M260" s="161"/>
      <c r="T260" s="162"/>
      <c r="AT260" s="158" t="s">
        <v>171</v>
      </c>
      <c r="AU260" s="158" t="s">
        <v>86</v>
      </c>
      <c r="AV260" s="13" t="s">
        <v>84</v>
      </c>
      <c r="AW260" s="13" t="s">
        <v>37</v>
      </c>
      <c r="AX260" s="13" t="s">
        <v>76</v>
      </c>
      <c r="AY260" s="158" t="s">
        <v>146</v>
      </c>
    </row>
    <row r="261" spans="2:51" s="12" customFormat="1" ht="12">
      <c r="B261" s="150"/>
      <c r="D261" s="144" t="s">
        <v>171</v>
      </c>
      <c r="E261" s="151" t="s">
        <v>3</v>
      </c>
      <c r="F261" s="152" t="s">
        <v>84</v>
      </c>
      <c r="H261" s="153">
        <v>1</v>
      </c>
      <c r="I261" s="154"/>
      <c r="L261" s="150"/>
      <c r="M261" s="155"/>
      <c r="T261" s="156"/>
      <c r="AT261" s="151" t="s">
        <v>171</v>
      </c>
      <c r="AU261" s="151" t="s">
        <v>86</v>
      </c>
      <c r="AV261" s="12" t="s">
        <v>86</v>
      </c>
      <c r="AW261" s="12" t="s">
        <v>37</v>
      </c>
      <c r="AX261" s="12" t="s">
        <v>76</v>
      </c>
      <c r="AY261" s="151" t="s">
        <v>146</v>
      </c>
    </row>
    <row r="262" spans="2:51" s="14" customFormat="1" ht="12">
      <c r="B262" s="163"/>
      <c r="D262" s="144" t="s">
        <v>171</v>
      </c>
      <c r="E262" s="164" t="s">
        <v>3</v>
      </c>
      <c r="F262" s="165" t="s">
        <v>180</v>
      </c>
      <c r="H262" s="166">
        <v>1</v>
      </c>
      <c r="I262" s="167"/>
      <c r="L262" s="163"/>
      <c r="M262" s="168"/>
      <c r="T262" s="169"/>
      <c r="AT262" s="164" t="s">
        <v>171</v>
      </c>
      <c r="AU262" s="164" t="s">
        <v>86</v>
      </c>
      <c r="AV262" s="14" t="s">
        <v>153</v>
      </c>
      <c r="AW262" s="14" t="s">
        <v>37</v>
      </c>
      <c r="AX262" s="14" t="s">
        <v>84</v>
      </c>
      <c r="AY262" s="164" t="s">
        <v>146</v>
      </c>
    </row>
    <row r="263" spans="2:65" s="1" customFormat="1" ht="24.15" customHeight="1">
      <c r="B263" s="129"/>
      <c r="C263" s="130" t="s">
        <v>564</v>
      </c>
      <c r="D263" s="130" t="s">
        <v>148</v>
      </c>
      <c r="E263" s="132" t="s">
        <v>2336</v>
      </c>
      <c r="F263" s="133" t="s">
        <v>2337</v>
      </c>
      <c r="G263" s="134" t="s">
        <v>2272</v>
      </c>
      <c r="H263" s="135">
        <v>7</v>
      </c>
      <c r="I263" s="136"/>
      <c r="J263" s="137">
        <f>ROUND(I263*H263,2)</f>
        <v>0</v>
      </c>
      <c r="K263" s="133" t="s">
        <v>152</v>
      </c>
      <c r="L263" s="34"/>
      <c r="M263" s="138" t="s">
        <v>3</v>
      </c>
      <c r="N263" s="139" t="s">
        <v>47</v>
      </c>
      <c r="P263" s="140">
        <f>O263*H263</f>
        <v>0</v>
      </c>
      <c r="Q263" s="140">
        <v>0.0008</v>
      </c>
      <c r="R263" s="140">
        <f>Q263*H263</f>
        <v>0.0056</v>
      </c>
      <c r="S263" s="140">
        <v>0</v>
      </c>
      <c r="T263" s="141">
        <f>S263*H263</f>
        <v>0</v>
      </c>
      <c r="AR263" s="142" t="s">
        <v>256</v>
      </c>
      <c r="AT263" s="142" t="s">
        <v>148</v>
      </c>
      <c r="AU263" s="142" t="s">
        <v>86</v>
      </c>
      <c r="AY263" s="18" t="s">
        <v>146</v>
      </c>
      <c r="BE263" s="143">
        <f>IF(N263="základní",J263,0)</f>
        <v>0</v>
      </c>
      <c r="BF263" s="143">
        <f>IF(N263="snížená",J263,0)</f>
        <v>0</v>
      </c>
      <c r="BG263" s="143">
        <f>IF(N263="zákl. přenesená",J263,0)</f>
        <v>0</v>
      </c>
      <c r="BH263" s="143">
        <f>IF(N263="sníž. přenesená",J263,0)</f>
        <v>0</v>
      </c>
      <c r="BI263" s="143">
        <f>IF(N263="nulová",J263,0)</f>
        <v>0</v>
      </c>
      <c r="BJ263" s="18" t="s">
        <v>84</v>
      </c>
      <c r="BK263" s="143">
        <f>ROUND(I263*H263,2)</f>
        <v>0</v>
      </c>
      <c r="BL263" s="18" t="s">
        <v>256</v>
      </c>
      <c r="BM263" s="142" t="s">
        <v>2338</v>
      </c>
    </row>
    <row r="264" spans="2:47" s="1" customFormat="1" ht="19.2">
      <c r="B264" s="34"/>
      <c r="D264" s="144" t="s">
        <v>155</v>
      </c>
      <c r="F264" s="145" t="s">
        <v>2339</v>
      </c>
      <c r="I264" s="146"/>
      <c r="L264" s="34"/>
      <c r="M264" s="147"/>
      <c r="T264" s="55"/>
      <c r="AT264" s="18" t="s">
        <v>155</v>
      </c>
      <c r="AU264" s="18" t="s">
        <v>86</v>
      </c>
    </row>
    <row r="265" spans="2:47" s="1" customFormat="1" ht="12">
      <c r="B265" s="34"/>
      <c r="D265" s="148" t="s">
        <v>157</v>
      </c>
      <c r="F265" s="149" t="s">
        <v>2340</v>
      </c>
      <c r="I265" s="146"/>
      <c r="L265" s="34"/>
      <c r="M265" s="147"/>
      <c r="T265" s="55"/>
      <c r="AT265" s="18" t="s">
        <v>157</v>
      </c>
      <c r="AU265" s="18" t="s">
        <v>86</v>
      </c>
    </row>
    <row r="266" spans="2:51" s="13" customFormat="1" ht="12">
      <c r="B266" s="157"/>
      <c r="D266" s="144" t="s">
        <v>171</v>
      </c>
      <c r="E266" s="158" t="s">
        <v>3</v>
      </c>
      <c r="F266" s="159" t="s">
        <v>1945</v>
      </c>
      <c r="H266" s="158" t="s">
        <v>3</v>
      </c>
      <c r="I266" s="160"/>
      <c r="L266" s="157"/>
      <c r="M266" s="161"/>
      <c r="T266" s="162"/>
      <c r="AT266" s="158" t="s">
        <v>171</v>
      </c>
      <c r="AU266" s="158" t="s">
        <v>86</v>
      </c>
      <c r="AV266" s="13" t="s">
        <v>84</v>
      </c>
      <c r="AW266" s="13" t="s">
        <v>37</v>
      </c>
      <c r="AX266" s="13" t="s">
        <v>76</v>
      </c>
      <c r="AY266" s="158" t="s">
        <v>146</v>
      </c>
    </row>
    <row r="267" spans="2:51" s="12" customFormat="1" ht="12">
      <c r="B267" s="150"/>
      <c r="D267" s="144" t="s">
        <v>171</v>
      </c>
      <c r="E267" s="151" t="s">
        <v>3</v>
      </c>
      <c r="F267" s="152" t="s">
        <v>2341</v>
      </c>
      <c r="H267" s="153">
        <v>7</v>
      </c>
      <c r="I267" s="154"/>
      <c r="L267" s="150"/>
      <c r="M267" s="155"/>
      <c r="T267" s="156"/>
      <c r="AT267" s="151" t="s">
        <v>171</v>
      </c>
      <c r="AU267" s="151" t="s">
        <v>86</v>
      </c>
      <c r="AV267" s="12" t="s">
        <v>86</v>
      </c>
      <c r="AW267" s="12" t="s">
        <v>37</v>
      </c>
      <c r="AX267" s="12" t="s">
        <v>76</v>
      </c>
      <c r="AY267" s="151" t="s">
        <v>146</v>
      </c>
    </row>
    <row r="268" spans="2:51" s="14" customFormat="1" ht="12">
      <c r="B268" s="163"/>
      <c r="D268" s="144" t="s">
        <v>171</v>
      </c>
      <c r="E268" s="164" t="s">
        <v>3</v>
      </c>
      <c r="F268" s="165" t="s">
        <v>180</v>
      </c>
      <c r="H268" s="166">
        <v>7</v>
      </c>
      <c r="I268" s="167"/>
      <c r="L268" s="163"/>
      <c r="M268" s="168"/>
      <c r="T268" s="169"/>
      <c r="AT268" s="164" t="s">
        <v>171</v>
      </c>
      <c r="AU268" s="164" t="s">
        <v>86</v>
      </c>
      <c r="AV268" s="14" t="s">
        <v>153</v>
      </c>
      <c r="AW268" s="14" t="s">
        <v>37</v>
      </c>
      <c r="AX268" s="14" t="s">
        <v>84</v>
      </c>
      <c r="AY268" s="164" t="s">
        <v>146</v>
      </c>
    </row>
    <row r="269" spans="2:65" s="1" customFormat="1" ht="24.15" customHeight="1">
      <c r="B269" s="129"/>
      <c r="C269" s="130" t="s">
        <v>572</v>
      </c>
      <c r="D269" s="130" t="s">
        <v>148</v>
      </c>
      <c r="E269" s="132" t="s">
        <v>2342</v>
      </c>
      <c r="F269" s="133" t="s">
        <v>2343</v>
      </c>
      <c r="G269" s="134" t="s">
        <v>2272</v>
      </c>
      <c r="H269" s="135">
        <v>1</v>
      </c>
      <c r="I269" s="136"/>
      <c r="J269" s="137">
        <f>ROUND(I269*H269,2)</f>
        <v>0</v>
      </c>
      <c r="K269" s="133" t="s">
        <v>152</v>
      </c>
      <c r="L269" s="34"/>
      <c r="M269" s="138" t="s">
        <v>3</v>
      </c>
      <c r="N269" s="139" t="s">
        <v>47</v>
      </c>
      <c r="P269" s="140">
        <f>O269*H269</f>
        <v>0</v>
      </c>
      <c r="Q269" s="140">
        <v>0.0015</v>
      </c>
      <c r="R269" s="140">
        <f>Q269*H269</f>
        <v>0.0015</v>
      </c>
      <c r="S269" s="140">
        <v>0</v>
      </c>
      <c r="T269" s="141">
        <f>S269*H269</f>
        <v>0</v>
      </c>
      <c r="AR269" s="142" t="s">
        <v>256</v>
      </c>
      <c r="AT269" s="142" t="s">
        <v>148</v>
      </c>
      <c r="AU269" s="142" t="s">
        <v>86</v>
      </c>
      <c r="AY269" s="18" t="s">
        <v>146</v>
      </c>
      <c r="BE269" s="143">
        <f>IF(N269="základní",J269,0)</f>
        <v>0</v>
      </c>
      <c r="BF269" s="143">
        <f>IF(N269="snížená",J269,0)</f>
        <v>0</v>
      </c>
      <c r="BG269" s="143">
        <f>IF(N269="zákl. přenesená",J269,0)</f>
        <v>0</v>
      </c>
      <c r="BH269" s="143">
        <f>IF(N269="sníž. přenesená",J269,0)</f>
        <v>0</v>
      </c>
      <c r="BI269" s="143">
        <f>IF(N269="nulová",J269,0)</f>
        <v>0</v>
      </c>
      <c r="BJ269" s="18" t="s">
        <v>84</v>
      </c>
      <c r="BK269" s="143">
        <f>ROUND(I269*H269,2)</f>
        <v>0</v>
      </c>
      <c r="BL269" s="18" t="s">
        <v>256</v>
      </c>
      <c r="BM269" s="142" t="s">
        <v>2344</v>
      </c>
    </row>
    <row r="270" spans="2:47" s="1" customFormat="1" ht="19.2">
      <c r="B270" s="34"/>
      <c r="D270" s="144" t="s">
        <v>155</v>
      </c>
      <c r="F270" s="145" t="s">
        <v>2345</v>
      </c>
      <c r="I270" s="146"/>
      <c r="L270" s="34"/>
      <c r="M270" s="147"/>
      <c r="T270" s="55"/>
      <c r="AT270" s="18" t="s">
        <v>155</v>
      </c>
      <c r="AU270" s="18" t="s">
        <v>86</v>
      </c>
    </row>
    <row r="271" spans="2:47" s="1" customFormat="1" ht="12">
      <c r="B271" s="34"/>
      <c r="D271" s="148" t="s">
        <v>157</v>
      </c>
      <c r="F271" s="149" t="s">
        <v>2346</v>
      </c>
      <c r="I271" s="146"/>
      <c r="L271" s="34"/>
      <c r="M271" s="147"/>
      <c r="T271" s="55"/>
      <c r="AT271" s="18" t="s">
        <v>157</v>
      </c>
      <c r="AU271" s="18" t="s">
        <v>86</v>
      </c>
    </row>
    <row r="272" spans="2:51" s="13" customFormat="1" ht="12">
      <c r="B272" s="157"/>
      <c r="D272" s="144" t="s">
        <v>171</v>
      </c>
      <c r="E272" s="158" t="s">
        <v>3</v>
      </c>
      <c r="F272" s="159" t="s">
        <v>2347</v>
      </c>
      <c r="H272" s="158" t="s">
        <v>3</v>
      </c>
      <c r="I272" s="160"/>
      <c r="L272" s="157"/>
      <c r="M272" s="161"/>
      <c r="T272" s="162"/>
      <c r="AT272" s="158" t="s">
        <v>171</v>
      </c>
      <c r="AU272" s="158" t="s">
        <v>86</v>
      </c>
      <c r="AV272" s="13" t="s">
        <v>84</v>
      </c>
      <c r="AW272" s="13" t="s">
        <v>37</v>
      </c>
      <c r="AX272" s="13" t="s">
        <v>76</v>
      </c>
      <c r="AY272" s="158" t="s">
        <v>146</v>
      </c>
    </row>
    <row r="273" spans="2:51" s="12" customFormat="1" ht="12">
      <c r="B273" s="150"/>
      <c r="D273" s="144" t="s">
        <v>171</v>
      </c>
      <c r="E273" s="151" t="s">
        <v>3</v>
      </c>
      <c r="F273" s="152" t="s">
        <v>84</v>
      </c>
      <c r="H273" s="153">
        <v>1</v>
      </c>
      <c r="I273" s="154"/>
      <c r="L273" s="150"/>
      <c r="M273" s="155"/>
      <c r="T273" s="156"/>
      <c r="AT273" s="151" t="s">
        <v>171</v>
      </c>
      <c r="AU273" s="151" t="s">
        <v>86</v>
      </c>
      <c r="AV273" s="12" t="s">
        <v>86</v>
      </c>
      <c r="AW273" s="12" t="s">
        <v>37</v>
      </c>
      <c r="AX273" s="12" t="s">
        <v>76</v>
      </c>
      <c r="AY273" s="151" t="s">
        <v>146</v>
      </c>
    </row>
    <row r="274" spans="2:51" s="14" customFormat="1" ht="12">
      <c r="B274" s="163"/>
      <c r="D274" s="144" t="s">
        <v>171</v>
      </c>
      <c r="E274" s="164" t="s">
        <v>3</v>
      </c>
      <c r="F274" s="165" t="s">
        <v>180</v>
      </c>
      <c r="H274" s="166">
        <v>1</v>
      </c>
      <c r="I274" s="167"/>
      <c r="L274" s="163"/>
      <c r="M274" s="168"/>
      <c r="T274" s="169"/>
      <c r="AT274" s="164" t="s">
        <v>171</v>
      </c>
      <c r="AU274" s="164" t="s">
        <v>86</v>
      </c>
      <c r="AV274" s="14" t="s">
        <v>153</v>
      </c>
      <c r="AW274" s="14" t="s">
        <v>37</v>
      </c>
      <c r="AX274" s="14" t="s">
        <v>84</v>
      </c>
      <c r="AY274" s="164" t="s">
        <v>146</v>
      </c>
    </row>
    <row r="275" spans="2:65" s="1" customFormat="1" ht="24.15" customHeight="1">
      <c r="B275" s="129"/>
      <c r="C275" s="130" t="s">
        <v>578</v>
      </c>
      <c r="D275" s="130" t="s">
        <v>148</v>
      </c>
      <c r="E275" s="132" t="s">
        <v>2348</v>
      </c>
      <c r="F275" s="133" t="s">
        <v>2349</v>
      </c>
      <c r="G275" s="134" t="s">
        <v>2272</v>
      </c>
      <c r="H275" s="135">
        <v>3</v>
      </c>
      <c r="I275" s="136"/>
      <c r="J275" s="137">
        <f>ROUND(I275*H275,2)</f>
        <v>0</v>
      </c>
      <c r="K275" s="133" t="s">
        <v>152</v>
      </c>
      <c r="L275" s="34"/>
      <c r="M275" s="138" t="s">
        <v>3</v>
      </c>
      <c r="N275" s="139" t="s">
        <v>47</v>
      </c>
      <c r="P275" s="140">
        <f>O275*H275</f>
        <v>0</v>
      </c>
      <c r="Q275" s="140">
        <v>0.00075</v>
      </c>
      <c r="R275" s="140">
        <f>Q275*H275</f>
        <v>0.0022500000000000003</v>
      </c>
      <c r="S275" s="140">
        <v>0</v>
      </c>
      <c r="T275" s="141">
        <f>S275*H275</f>
        <v>0</v>
      </c>
      <c r="AR275" s="142" t="s">
        <v>256</v>
      </c>
      <c r="AT275" s="142" t="s">
        <v>148</v>
      </c>
      <c r="AU275" s="142" t="s">
        <v>86</v>
      </c>
      <c r="AY275" s="18" t="s">
        <v>146</v>
      </c>
      <c r="BE275" s="143">
        <f>IF(N275="základní",J275,0)</f>
        <v>0</v>
      </c>
      <c r="BF275" s="143">
        <f>IF(N275="snížená",J275,0)</f>
        <v>0</v>
      </c>
      <c r="BG275" s="143">
        <f>IF(N275="zákl. přenesená",J275,0)</f>
        <v>0</v>
      </c>
      <c r="BH275" s="143">
        <f>IF(N275="sníž. přenesená",J275,0)</f>
        <v>0</v>
      </c>
      <c r="BI275" s="143">
        <f>IF(N275="nulová",J275,0)</f>
        <v>0</v>
      </c>
      <c r="BJ275" s="18" t="s">
        <v>84</v>
      </c>
      <c r="BK275" s="143">
        <f>ROUND(I275*H275,2)</f>
        <v>0</v>
      </c>
      <c r="BL275" s="18" t="s">
        <v>256</v>
      </c>
      <c r="BM275" s="142" t="s">
        <v>2350</v>
      </c>
    </row>
    <row r="276" spans="2:47" s="1" customFormat="1" ht="19.2">
      <c r="B276" s="34"/>
      <c r="D276" s="144" t="s">
        <v>155</v>
      </c>
      <c r="F276" s="145" t="s">
        <v>2351</v>
      </c>
      <c r="I276" s="146"/>
      <c r="L276" s="34"/>
      <c r="M276" s="147"/>
      <c r="T276" s="55"/>
      <c r="AT276" s="18" t="s">
        <v>155</v>
      </c>
      <c r="AU276" s="18" t="s">
        <v>86</v>
      </c>
    </row>
    <row r="277" spans="2:47" s="1" customFormat="1" ht="12">
      <c r="B277" s="34"/>
      <c r="D277" s="148" t="s">
        <v>157</v>
      </c>
      <c r="F277" s="149" t="s">
        <v>2352</v>
      </c>
      <c r="I277" s="146"/>
      <c r="L277" s="34"/>
      <c r="M277" s="147"/>
      <c r="T277" s="55"/>
      <c r="AT277" s="18" t="s">
        <v>157</v>
      </c>
      <c r="AU277" s="18" t="s">
        <v>86</v>
      </c>
    </row>
    <row r="278" spans="2:65" s="1" customFormat="1" ht="24.15" customHeight="1">
      <c r="B278" s="129"/>
      <c r="C278" s="130" t="s">
        <v>584</v>
      </c>
      <c r="D278" s="130" t="s">
        <v>148</v>
      </c>
      <c r="E278" s="132" t="s">
        <v>2353</v>
      </c>
      <c r="F278" s="133" t="s">
        <v>2354</v>
      </c>
      <c r="G278" s="134" t="s">
        <v>2272</v>
      </c>
      <c r="H278" s="135">
        <v>1</v>
      </c>
      <c r="I278" s="136"/>
      <c r="J278" s="137">
        <f>ROUND(I278*H278,2)</f>
        <v>0</v>
      </c>
      <c r="K278" s="133" t="s">
        <v>152</v>
      </c>
      <c r="L278" s="34"/>
      <c r="M278" s="138" t="s">
        <v>3</v>
      </c>
      <c r="N278" s="139" t="s">
        <v>47</v>
      </c>
      <c r="P278" s="140">
        <f>O278*H278</f>
        <v>0</v>
      </c>
      <c r="Q278" s="140">
        <v>0.00085</v>
      </c>
      <c r="R278" s="140">
        <f>Q278*H278</f>
        <v>0.00085</v>
      </c>
      <c r="S278" s="140">
        <v>0</v>
      </c>
      <c r="T278" s="141">
        <f>S278*H278</f>
        <v>0</v>
      </c>
      <c r="AR278" s="142" t="s">
        <v>256</v>
      </c>
      <c r="AT278" s="142" t="s">
        <v>148</v>
      </c>
      <c r="AU278" s="142" t="s">
        <v>86</v>
      </c>
      <c r="AY278" s="18" t="s">
        <v>146</v>
      </c>
      <c r="BE278" s="143">
        <f>IF(N278="základní",J278,0)</f>
        <v>0</v>
      </c>
      <c r="BF278" s="143">
        <f>IF(N278="snížená",J278,0)</f>
        <v>0</v>
      </c>
      <c r="BG278" s="143">
        <f>IF(N278="zákl. přenesená",J278,0)</f>
        <v>0</v>
      </c>
      <c r="BH278" s="143">
        <f>IF(N278="sníž. přenesená",J278,0)</f>
        <v>0</v>
      </c>
      <c r="BI278" s="143">
        <f>IF(N278="nulová",J278,0)</f>
        <v>0</v>
      </c>
      <c r="BJ278" s="18" t="s">
        <v>84</v>
      </c>
      <c r="BK278" s="143">
        <f>ROUND(I278*H278,2)</f>
        <v>0</v>
      </c>
      <c r="BL278" s="18" t="s">
        <v>256</v>
      </c>
      <c r="BM278" s="142" t="s">
        <v>2355</v>
      </c>
    </row>
    <row r="279" spans="2:47" s="1" customFormat="1" ht="19.2">
      <c r="B279" s="34"/>
      <c r="D279" s="144" t="s">
        <v>155</v>
      </c>
      <c r="F279" s="145" t="s">
        <v>2356</v>
      </c>
      <c r="I279" s="146"/>
      <c r="L279" s="34"/>
      <c r="M279" s="147"/>
      <c r="T279" s="55"/>
      <c r="AT279" s="18" t="s">
        <v>155</v>
      </c>
      <c r="AU279" s="18" t="s">
        <v>86</v>
      </c>
    </row>
    <row r="280" spans="2:47" s="1" customFormat="1" ht="12">
      <c r="B280" s="34"/>
      <c r="D280" s="148" t="s">
        <v>157</v>
      </c>
      <c r="F280" s="149" t="s">
        <v>2357</v>
      </c>
      <c r="I280" s="146"/>
      <c r="L280" s="34"/>
      <c r="M280" s="147"/>
      <c r="T280" s="55"/>
      <c r="AT280" s="18" t="s">
        <v>157</v>
      </c>
      <c r="AU280" s="18" t="s">
        <v>86</v>
      </c>
    </row>
    <row r="281" spans="2:51" s="13" customFormat="1" ht="12">
      <c r="B281" s="157"/>
      <c r="D281" s="144" t="s">
        <v>171</v>
      </c>
      <c r="E281" s="158" t="s">
        <v>3</v>
      </c>
      <c r="F281" s="159" t="s">
        <v>2335</v>
      </c>
      <c r="H281" s="158" t="s">
        <v>3</v>
      </c>
      <c r="I281" s="160"/>
      <c r="L281" s="157"/>
      <c r="M281" s="161"/>
      <c r="T281" s="162"/>
      <c r="AT281" s="158" t="s">
        <v>171</v>
      </c>
      <c r="AU281" s="158" t="s">
        <v>86</v>
      </c>
      <c r="AV281" s="13" t="s">
        <v>84</v>
      </c>
      <c r="AW281" s="13" t="s">
        <v>37</v>
      </c>
      <c r="AX281" s="13" t="s">
        <v>76</v>
      </c>
      <c r="AY281" s="158" t="s">
        <v>146</v>
      </c>
    </row>
    <row r="282" spans="2:51" s="12" customFormat="1" ht="12">
      <c r="B282" s="150"/>
      <c r="D282" s="144" t="s">
        <v>171</v>
      </c>
      <c r="E282" s="151" t="s">
        <v>3</v>
      </c>
      <c r="F282" s="152" t="s">
        <v>84</v>
      </c>
      <c r="H282" s="153">
        <v>1</v>
      </c>
      <c r="I282" s="154"/>
      <c r="L282" s="150"/>
      <c r="M282" s="155"/>
      <c r="T282" s="156"/>
      <c r="AT282" s="151" t="s">
        <v>171</v>
      </c>
      <c r="AU282" s="151" t="s">
        <v>86</v>
      </c>
      <c r="AV282" s="12" t="s">
        <v>86</v>
      </c>
      <c r="AW282" s="12" t="s">
        <v>37</v>
      </c>
      <c r="AX282" s="12" t="s">
        <v>76</v>
      </c>
      <c r="AY282" s="151" t="s">
        <v>146</v>
      </c>
    </row>
    <row r="283" spans="2:51" s="14" customFormat="1" ht="12">
      <c r="B283" s="163"/>
      <c r="D283" s="144" t="s">
        <v>171</v>
      </c>
      <c r="E283" s="164" t="s">
        <v>3</v>
      </c>
      <c r="F283" s="165" t="s">
        <v>180</v>
      </c>
      <c r="H283" s="166">
        <v>1</v>
      </c>
      <c r="I283" s="167"/>
      <c r="L283" s="163"/>
      <c r="M283" s="168"/>
      <c r="T283" s="169"/>
      <c r="AT283" s="164" t="s">
        <v>171</v>
      </c>
      <c r="AU283" s="164" t="s">
        <v>86</v>
      </c>
      <c r="AV283" s="14" t="s">
        <v>153</v>
      </c>
      <c r="AW283" s="14" t="s">
        <v>37</v>
      </c>
      <c r="AX283" s="14" t="s">
        <v>84</v>
      </c>
      <c r="AY283" s="164" t="s">
        <v>146</v>
      </c>
    </row>
    <row r="284" spans="2:65" s="1" customFormat="1" ht="24.15" customHeight="1">
      <c r="B284" s="129"/>
      <c r="C284" s="130" t="s">
        <v>590</v>
      </c>
      <c r="D284" s="130" t="s">
        <v>148</v>
      </c>
      <c r="E284" s="132" t="s">
        <v>2358</v>
      </c>
      <c r="F284" s="133" t="s">
        <v>2359</v>
      </c>
      <c r="G284" s="134" t="s">
        <v>2272</v>
      </c>
      <c r="H284" s="135">
        <v>1</v>
      </c>
      <c r="I284" s="136"/>
      <c r="J284" s="137">
        <f>ROUND(I284*H284,2)</f>
        <v>0</v>
      </c>
      <c r="K284" s="133" t="s">
        <v>152</v>
      </c>
      <c r="L284" s="34"/>
      <c r="M284" s="138" t="s">
        <v>3</v>
      </c>
      <c r="N284" s="139" t="s">
        <v>47</v>
      </c>
      <c r="P284" s="140">
        <f>O284*H284</f>
        <v>0</v>
      </c>
      <c r="Q284" s="140">
        <v>0.00075</v>
      </c>
      <c r="R284" s="140">
        <f>Q284*H284</f>
        <v>0.00075</v>
      </c>
      <c r="S284" s="140">
        <v>0</v>
      </c>
      <c r="T284" s="141">
        <f>S284*H284</f>
        <v>0</v>
      </c>
      <c r="AR284" s="142" t="s">
        <v>256</v>
      </c>
      <c r="AT284" s="142" t="s">
        <v>148</v>
      </c>
      <c r="AU284" s="142" t="s">
        <v>86</v>
      </c>
      <c r="AY284" s="18" t="s">
        <v>146</v>
      </c>
      <c r="BE284" s="143">
        <f>IF(N284="základní",J284,0)</f>
        <v>0</v>
      </c>
      <c r="BF284" s="143">
        <f>IF(N284="snížená",J284,0)</f>
        <v>0</v>
      </c>
      <c r="BG284" s="143">
        <f>IF(N284="zákl. přenesená",J284,0)</f>
        <v>0</v>
      </c>
      <c r="BH284" s="143">
        <f>IF(N284="sníž. přenesená",J284,0)</f>
        <v>0</v>
      </c>
      <c r="BI284" s="143">
        <f>IF(N284="nulová",J284,0)</f>
        <v>0</v>
      </c>
      <c r="BJ284" s="18" t="s">
        <v>84</v>
      </c>
      <c r="BK284" s="143">
        <f>ROUND(I284*H284,2)</f>
        <v>0</v>
      </c>
      <c r="BL284" s="18" t="s">
        <v>256</v>
      </c>
      <c r="BM284" s="142" t="s">
        <v>2360</v>
      </c>
    </row>
    <row r="285" spans="2:47" s="1" customFormat="1" ht="19.2">
      <c r="B285" s="34"/>
      <c r="D285" s="144" t="s">
        <v>155</v>
      </c>
      <c r="F285" s="145" t="s">
        <v>2361</v>
      </c>
      <c r="I285" s="146"/>
      <c r="L285" s="34"/>
      <c r="M285" s="147"/>
      <c r="T285" s="55"/>
      <c r="AT285" s="18" t="s">
        <v>155</v>
      </c>
      <c r="AU285" s="18" t="s">
        <v>86</v>
      </c>
    </row>
    <row r="286" spans="2:47" s="1" customFormat="1" ht="12">
      <c r="B286" s="34"/>
      <c r="D286" s="148" t="s">
        <v>157</v>
      </c>
      <c r="F286" s="149" t="s">
        <v>2362</v>
      </c>
      <c r="I286" s="146"/>
      <c r="L286" s="34"/>
      <c r="M286" s="147"/>
      <c r="T286" s="55"/>
      <c r="AT286" s="18" t="s">
        <v>157</v>
      </c>
      <c r="AU286" s="18" t="s">
        <v>86</v>
      </c>
    </row>
    <row r="287" spans="2:51" s="13" customFormat="1" ht="12">
      <c r="B287" s="157"/>
      <c r="D287" s="144" t="s">
        <v>171</v>
      </c>
      <c r="E287" s="158" t="s">
        <v>3</v>
      </c>
      <c r="F287" s="159" t="s">
        <v>2335</v>
      </c>
      <c r="H287" s="158" t="s">
        <v>3</v>
      </c>
      <c r="I287" s="160"/>
      <c r="L287" s="157"/>
      <c r="M287" s="161"/>
      <c r="T287" s="162"/>
      <c r="AT287" s="158" t="s">
        <v>171</v>
      </c>
      <c r="AU287" s="158" t="s">
        <v>86</v>
      </c>
      <c r="AV287" s="13" t="s">
        <v>84</v>
      </c>
      <c r="AW287" s="13" t="s">
        <v>37</v>
      </c>
      <c r="AX287" s="13" t="s">
        <v>76</v>
      </c>
      <c r="AY287" s="158" t="s">
        <v>146</v>
      </c>
    </row>
    <row r="288" spans="2:51" s="12" customFormat="1" ht="12">
      <c r="B288" s="150"/>
      <c r="D288" s="144" t="s">
        <v>171</v>
      </c>
      <c r="E288" s="151" t="s">
        <v>3</v>
      </c>
      <c r="F288" s="152" t="s">
        <v>84</v>
      </c>
      <c r="H288" s="153">
        <v>1</v>
      </c>
      <c r="I288" s="154"/>
      <c r="L288" s="150"/>
      <c r="M288" s="155"/>
      <c r="T288" s="156"/>
      <c r="AT288" s="151" t="s">
        <v>171</v>
      </c>
      <c r="AU288" s="151" t="s">
        <v>86</v>
      </c>
      <c r="AV288" s="12" t="s">
        <v>86</v>
      </c>
      <c r="AW288" s="12" t="s">
        <v>37</v>
      </c>
      <c r="AX288" s="12" t="s">
        <v>76</v>
      </c>
      <c r="AY288" s="151" t="s">
        <v>146</v>
      </c>
    </row>
    <row r="289" spans="2:51" s="14" customFormat="1" ht="12">
      <c r="B289" s="163"/>
      <c r="D289" s="144" t="s">
        <v>171</v>
      </c>
      <c r="E289" s="164" t="s">
        <v>3</v>
      </c>
      <c r="F289" s="165" t="s">
        <v>180</v>
      </c>
      <c r="H289" s="166">
        <v>1</v>
      </c>
      <c r="I289" s="167"/>
      <c r="L289" s="163"/>
      <c r="M289" s="168"/>
      <c r="T289" s="169"/>
      <c r="AT289" s="164" t="s">
        <v>171</v>
      </c>
      <c r="AU289" s="164" t="s">
        <v>86</v>
      </c>
      <c r="AV289" s="14" t="s">
        <v>153</v>
      </c>
      <c r="AW289" s="14" t="s">
        <v>37</v>
      </c>
      <c r="AX289" s="14" t="s">
        <v>84</v>
      </c>
      <c r="AY289" s="164" t="s">
        <v>146</v>
      </c>
    </row>
    <row r="290" spans="2:65" s="1" customFormat="1" ht="24.15" customHeight="1">
      <c r="B290" s="129"/>
      <c r="C290" s="130" t="s">
        <v>596</v>
      </c>
      <c r="D290" s="130" t="s">
        <v>148</v>
      </c>
      <c r="E290" s="132" t="s">
        <v>2363</v>
      </c>
      <c r="F290" s="133" t="s">
        <v>2364</v>
      </c>
      <c r="G290" s="134" t="s">
        <v>2272</v>
      </c>
      <c r="H290" s="135">
        <v>5</v>
      </c>
      <c r="I290" s="136"/>
      <c r="J290" s="137">
        <f>ROUND(I290*H290,2)</f>
        <v>0</v>
      </c>
      <c r="K290" s="133" t="s">
        <v>152</v>
      </c>
      <c r="L290" s="34"/>
      <c r="M290" s="138" t="s">
        <v>3</v>
      </c>
      <c r="N290" s="139" t="s">
        <v>47</v>
      </c>
      <c r="P290" s="140">
        <f>O290*H290</f>
        <v>0</v>
      </c>
      <c r="Q290" s="140">
        <v>0.00085</v>
      </c>
      <c r="R290" s="140">
        <f>Q290*H290</f>
        <v>0.0042499999999999994</v>
      </c>
      <c r="S290" s="140">
        <v>0</v>
      </c>
      <c r="T290" s="141">
        <f>S290*H290</f>
        <v>0</v>
      </c>
      <c r="AR290" s="142" t="s">
        <v>256</v>
      </c>
      <c r="AT290" s="142" t="s">
        <v>148</v>
      </c>
      <c r="AU290" s="142" t="s">
        <v>86</v>
      </c>
      <c r="AY290" s="18" t="s">
        <v>146</v>
      </c>
      <c r="BE290" s="143">
        <f>IF(N290="základní",J290,0)</f>
        <v>0</v>
      </c>
      <c r="BF290" s="143">
        <f>IF(N290="snížená",J290,0)</f>
        <v>0</v>
      </c>
      <c r="BG290" s="143">
        <f>IF(N290="zákl. přenesená",J290,0)</f>
        <v>0</v>
      </c>
      <c r="BH290" s="143">
        <f>IF(N290="sníž. přenesená",J290,0)</f>
        <v>0</v>
      </c>
      <c r="BI290" s="143">
        <f>IF(N290="nulová",J290,0)</f>
        <v>0</v>
      </c>
      <c r="BJ290" s="18" t="s">
        <v>84</v>
      </c>
      <c r="BK290" s="143">
        <f>ROUND(I290*H290,2)</f>
        <v>0</v>
      </c>
      <c r="BL290" s="18" t="s">
        <v>256</v>
      </c>
      <c r="BM290" s="142" t="s">
        <v>2365</v>
      </c>
    </row>
    <row r="291" spans="2:47" s="1" customFormat="1" ht="19.2">
      <c r="B291" s="34"/>
      <c r="D291" s="144" t="s">
        <v>155</v>
      </c>
      <c r="F291" s="145" t="s">
        <v>2366</v>
      </c>
      <c r="I291" s="146"/>
      <c r="L291" s="34"/>
      <c r="M291" s="147"/>
      <c r="T291" s="55"/>
      <c r="AT291" s="18" t="s">
        <v>155</v>
      </c>
      <c r="AU291" s="18" t="s">
        <v>86</v>
      </c>
    </row>
    <row r="292" spans="2:47" s="1" customFormat="1" ht="12">
      <c r="B292" s="34"/>
      <c r="D292" s="148" t="s">
        <v>157</v>
      </c>
      <c r="F292" s="149" t="s">
        <v>2367</v>
      </c>
      <c r="I292" s="146"/>
      <c r="L292" s="34"/>
      <c r="M292" s="147"/>
      <c r="T292" s="55"/>
      <c r="AT292" s="18" t="s">
        <v>157</v>
      </c>
      <c r="AU292" s="18" t="s">
        <v>86</v>
      </c>
    </row>
    <row r="293" spans="2:51" s="13" customFormat="1" ht="12">
      <c r="B293" s="157"/>
      <c r="D293" s="144" t="s">
        <v>171</v>
      </c>
      <c r="E293" s="158" t="s">
        <v>3</v>
      </c>
      <c r="F293" s="159" t="s">
        <v>1945</v>
      </c>
      <c r="H293" s="158" t="s">
        <v>3</v>
      </c>
      <c r="I293" s="160"/>
      <c r="L293" s="157"/>
      <c r="M293" s="161"/>
      <c r="T293" s="162"/>
      <c r="AT293" s="158" t="s">
        <v>171</v>
      </c>
      <c r="AU293" s="158" t="s">
        <v>86</v>
      </c>
      <c r="AV293" s="13" t="s">
        <v>84</v>
      </c>
      <c r="AW293" s="13" t="s">
        <v>37</v>
      </c>
      <c r="AX293" s="13" t="s">
        <v>76</v>
      </c>
      <c r="AY293" s="158" t="s">
        <v>146</v>
      </c>
    </row>
    <row r="294" spans="2:51" s="12" customFormat="1" ht="12">
      <c r="B294" s="150"/>
      <c r="D294" s="144" t="s">
        <v>171</v>
      </c>
      <c r="E294" s="151" t="s">
        <v>3</v>
      </c>
      <c r="F294" s="152" t="s">
        <v>2368</v>
      </c>
      <c r="H294" s="153">
        <v>5</v>
      </c>
      <c r="I294" s="154"/>
      <c r="L294" s="150"/>
      <c r="M294" s="155"/>
      <c r="T294" s="156"/>
      <c r="AT294" s="151" t="s">
        <v>171</v>
      </c>
      <c r="AU294" s="151" t="s">
        <v>86</v>
      </c>
      <c r="AV294" s="12" t="s">
        <v>86</v>
      </c>
      <c r="AW294" s="12" t="s">
        <v>37</v>
      </c>
      <c r="AX294" s="12" t="s">
        <v>76</v>
      </c>
      <c r="AY294" s="151" t="s">
        <v>146</v>
      </c>
    </row>
    <row r="295" spans="2:51" s="14" customFormat="1" ht="12">
      <c r="B295" s="163"/>
      <c r="D295" s="144" t="s">
        <v>171</v>
      </c>
      <c r="E295" s="164" t="s">
        <v>3</v>
      </c>
      <c r="F295" s="165" t="s">
        <v>180</v>
      </c>
      <c r="H295" s="166">
        <v>5</v>
      </c>
      <c r="I295" s="167"/>
      <c r="L295" s="163"/>
      <c r="M295" s="168"/>
      <c r="T295" s="169"/>
      <c r="AT295" s="164" t="s">
        <v>171</v>
      </c>
      <c r="AU295" s="164" t="s">
        <v>86</v>
      </c>
      <c r="AV295" s="14" t="s">
        <v>153</v>
      </c>
      <c r="AW295" s="14" t="s">
        <v>37</v>
      </c>
      <c r="AX295" s="14" t="s">
        <v>84</v>
      </c>
      <c r="AY295" s="164" t="s">
        <v>146</v>
      </c>
    </row>
    <row r="296" spans="2:65" s="1" customFormat="1" ht="16.5" customHeight="1">
      <c r="B296" s="129"/>
      <c r="C296" s="273" t="s">
        <v>603</v>
      </c>
      <c r="D296" s="273" t="s">
        <v>257</v>
      </c>
      <c r="E296" s="274" t="s">
        <v>2369</v>
      </c>
      <c r="F296" s="275" t="s">
        <v>2370</v>
      </c>
      <c r="G296" s="276" t="s">
        <v>641</v>
      </c>
      <c r="H296" s="277">
        <v>9</v>
      </c>
      <c r="I296" s="278"/>
      <c r="J296" s="278">
        <f>ROUND(I296*H296,2)</f>
        <v>0</v>
      </c>
      <c r="K296" s="275" t="s">
        <v>3</v>
      </c>
      <c r="L296" s="178"/>
      <c r="M296" s="179" t="s">
        <v>3</v>
      </c>
      <c r="N296" s="180" t="s">
        <v>47</v>
      </c>
      <c r="P296" s="140">
        <f>O296*H296</f>
        <v>0</v>
      </c>
      <c r="Q296" s="140">
        <v>0.0008</v>
      </c>
      <c r="R296" s="140">
        <f>Q296*H296</f>
        <v>0.007200000000000001</v>
      </c>
      <c r="S296" s="140">
        <v>0</v>
      </c>
      <c r="T296" s="141">
        <f>S296*H296</f>
        <v>0</v>
      </c>
      <c r="AR296" s="142" t="s">
        <v>379</v>
      </c>
      <c r="AT296" s="142" t="s">
        <v>257</v>
      </c>
      <c r="AU296" s="142" t="s">
        <v>86</v>
      </c>
      <c r="AY296" s="18" t="s">
        <v>146</v>
      </c>
      <c r="BE296" s="143">
        <f>IF(N296="základní",J296,0)</f>
        <v>0</v>
      </c>
      <c r="BF296" s="143">
        <f>IF(N296="snížená",J296,0)</f>
        <v>0</v>
      </c>
      <c r="BG296" s="143">
        <f>IF(N296="zákl. přenesená",J296,0)</f>
        <v>0</v>
      </c>
      <c r="BH296" s="143">
        <f>IF(N296="sníž. přenesená",J296,0)</f>
        <v>0</v>
      </c>
      <c r="BI296" s="143">
        <f>IF(N296="nulová",J296,0)</f>
        <v>0</v>
      </c>
      <c r="BJ296" s="18" t="s">
        <v>84</v>
      </c>
      <c r="BK296" s="143">
        <f>ROUND(I296*H296,2)</f>
        <v>0</v>
      </c>
      <c r="BL296" s="18" t="s">
        <v>256</v>
      </c>
      <c r="BM296" s="142" t="s">
        <v>2371</v>
      </c>
    </row>
    <row r="297" spans="2:47" s="1" customFormat="1" ht="12">
      <c r="B297" s="34"/>
      <c r="D297" s="144" t="s">
        <v>155</v>
      </c>
      <c r="F297" s="145" t="s">
        <v>2370</v>
      </c>
      <c r="I297" s="146"/>
      <c r="L297" s="34"/>
      <c r="M297" s="147"/>
      <c r="T297" s="55"/>
      <c r="AT297" s="18" t="s">
        <v>155</v>
      </c>
      <c r="AU297" s="18" t="s">
        <v>86</v>
      </c>
    </row>
    <row r="298" spans="2:65" s="1" customFormat="1" ht="16.5" customHeight="1">
      <c r="B298" s="129"/>
      <c r="C298" s="273" t="s">
        <v>609</v>
      </c>
      <c r="D298" s="273" t="s">
        <v>257</v>
      </c>
      <c r="E298" s="274" t="s">
        <v>2372</v>
      </c>
      <c r="F298" s="275" t="s">
        <v>2373</v>
      </c>
      <c r="G298" s="276" t="s">
        <v>641</v>
      </c>
      <c r="H298" s="277">
        <v>6</v>
      </c>
      <c r="I298" s="278"/>
      <c r="J298" s="278">
        <f>ROUND(I298*H298,2)</f>
        <v>0</v>
      </c>
      <c r="K298" s="275" t="s">
        <v>3</v>
      </c>
      <c r="L298" s="178"/>
      <c r="M298" s="179" t="s">
        <v>3</v>
      </c>
      <c r="N298" s="180" t="s">
        <v>47</v>
      </c>
      <c r="P298" s="140">
        <f>O298*H298</f>
        <v>0</v>
      </c>
      <c r="Q298" s="140">
        <v>0.001</v>
      </c>
      <c r="R298" s="140">
        <f>Q298*H298</f>
        <v>0.006</v>
      </c>
      <c r="S298" s="140">
        <v>0</v>
      </c>
      <c r="T298" s="141">
        <f>S298*H298</f>
        <v>0</v>
      </c>
      <c r="AR298" s="142" t="s">
        <v>379</v>
      </c>
      <c r="AT298" s="142" t="s">
        <v>257</v>
      </c>
      <c r="AU298" s="142" t="s">
        <v>86</v>
      </c>
      <c r="AY298" s="18" t="s">
        <v>146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8" t="s">
        <v>84</v>
      </c>
      <c r="BK298" s="143">
        <f>ROUND(I298*H298,2)</f>
        <v>0</v>
      </c>
      <c r="BL298" s="18" t="s">
        <v>256</v>
      </c>
      <c r="BM298" s="142" t="s">
        <v>2374</v>
      </c>
    </row>
    <row r="299" spans="2:47" s="1" customFormat="1" ht="12">
      <c r="B299" s="34"/>
      <c r="D299" s="144" t="s">
        <v>155</v>
      </c>
      <c r="F299" s="145" t="s">
        <v>2373</v>
      </c>
      <c r="I299" s="146"/>
      <c r="L299" s="34"/>
      <c r="M299" s="147"/>
      <c r="T299" s="55"/>
      <c r="AT299" s="18" t="s">
        <v>155</v>
      </c>
      <c r="AU299" s="18" t="s">
        <v>86</v>
      </c>
    </row>
    <row r="300" spans="2:65" s="1" customFormat="1" ht="16.5" customHeight="1">
      <c r="B300" s="129"/>
      <c r="C300" s="170" t="s">
        <v>618</v>
      </c>
      <c r="D300" s="170" t="s">
        <v>257</v>
      </c>
      <c r="E300" s="172" t="s">
        <v>2375</v>
      </c>
      <c r="F300" s="173" t="s">
        <v>2376</v>
      </c>
      <c r="G300" s="174" t="s">
        <v>641</v>
      </c>
      <c r="H300" s="175">
        <v>11</v>
      </c>
      <c r="I300" s="176"/>
      <c r="J300" s="177">
        <f>ROUND(I300*H300,2)</f>
        <v>0</v>
      </c>
      <c r="K300" s="173" t="s">
        <v>152</v>
      </c>
      <c r="L300" s="178"/>
      <c r="M300" s="179" t="s">
        <v>3</v>
      </c>
      <c r="N300" s="180" t="s">
        <v>47</v>
      </c>
      <c r="P300" s="140">
        <f>O300*H300</f>
        <v>0</v>
      </c>
      <c r="Q300" s="140">
        <v>0.0005</v>
      </c>
      <c r="R300" s="140">
        <f>Q300*H300</f>
        <v>0.0055</v>
      </c>
      <c r="S300" s="140">
        <v>0</v>
      </c>
      <c r="T300" s="141">
        <f>S300*H300</f>
        <v>0</v>
      </c>
      <c r="AR300" s="142" t="s">
        <v>379</v>
      </c>
      <c r="AT300" s="142" t="s">
        <v>257</v>
      </c>
      <c r="AU300" s="142" t="s">
        <v>86</v>
      </c>
      <c r="AY300" s="18" t="s">
        <v>146</v>
      </c>
      <c r="BE300" s="143">
        <f>IF(N300="základní",J300,0)</f>
        <v>0</v>
      </c>
      <c r="BF300" s="143">
        <f>IF(N300="snížená",J300,0)</f>
        <v>0</v>
      </c>
      <c r="BG300" s="143">
        <f>IF(N300="zákl. přenesená",J300,0)</f>
        <v>0</v>
      </c>
      <c r="BH300" s="143">
        <f>IF(N300="sníž. přenesená",J300,0)</f>
        <v>0</v>
      </c>
      <c r="BI300" s="143">
        <f>IF(N300="nulová",J300,0)</f>
        <v>0</v>
      </c>
      <c r="BJ300" s="18" t="s">
        <v>84</v>
      </c>
      <c r="BK300" s="143">
        <f>ROUND(I300*H300,2)</f>
        <v>0</v>
      </c>
      <c r="BL300" s="18" t="s">
        <v>256</v>
      </c>
      <c r="BM300" s="142" t="s">
        <v>2377</v>
      </c>
    </row>
    <row r="301" spans="2:47" s="1" customFormat="1" ht="12">
      <c r="B301" s="34"/>
      <c r="D301" s="144" t="s">
        <v>155</v>
      </c>
      <c r="F301" s="145" t="s">
        <v>2376</v>
      </c>
      <c r="I301" s="146"/>
      <c r="L301" s="34"/>
      <c r="M301" s="147"/>
      <c r="T301" s="55"/>
      <c r="AT301" s="18" t="s">
        <v>155</v>
      </c>
      <c r="AU301" s="18" t="s">
        <v>86</v>
      </c>
    </row>
    <row r="302" spans="2:65" s="1" customFormat="1" ht="21.75" customHeight="1">
      <c r="B302" s="129"/>
      <c r="C302" s="170" t="s">
        <v>625</v>
      </c>
      <c r="D302" s="170" t="s">
        <v>257</v>
      </c>
      <c r="E302" s="172" t="s">
        <v>2378</v>
      </c>
      <c r="F302" s="173" t="s">
        <v>2379</v>
      </c>
      <c r="G302" s="174" t="s">
        <v>641</v>
      </c>
      <c r="H302" s="175">
        <v>3</v>
      </c>
      <c r="I302" s="176"/>
      <c r="J302" s="177">
        <f>ROUND(I302*H302,2)</f>
        <v>0</v>
      </c>
      <c r="K302" s="173" t="s">
        <v>152</v>
      </c>
      <c r="L302" s="178"/>
      <c r="M302" s="179" t="s">
        <v>3</v>
      </c>
      <c r="N302" s="180" t="s">
        <v>47</v>
      </c>
      <c r="P302" s="140">
        <f>O302*H302</f>
        <v>0</v>
      </c>
      <c r="Q302" s="140">
        <v>0.001</v>
      </c>
      <c r="R302" s="140">
        <f>Q302*H302</f>
        <v>0.003</v>
      </c>
      <c r="S302" s="140">
        <v>0</v>
      </c>
      <c r="T302" s="141">
        <f>S302*H302</f>
        <v>0</v>
      </c>
      <c r="AR302" s="142" t="s">
        <v>379</v>
      </c>
      <c r="AT302" s="142" t="s">
        <v>257</v>
      </c>
      <c r="AU302" s="142" t="s">
        <v>86</v>
      </c>
      <c r="AY302" s="18" t="s">
        <v>146</v>
      </c>
      <c r="BE302" s="143">
        <f>IF(N302="základní",J302,0)</f>
        <v>0</v>
      </c>
      <c r="BF302" s="143">
        <f>IF(N302="snížená",J302,0)</f>
        <v>0</v>
      </c>
      <c r="BG302" s="143">
        <f>IF(N302="zákl. přenesená",J302,0)</f>
        <v>0</v>
      </c>
      <c r="BH302" s="143">
        <f>IF(N302="sníž. přenesená",J302,0)</f>
        <v>0</v>
      </c>
      <c r="BI302" s="143">
        <f>IF(N302="nulová",J302,0)</f>
        <v>0</v>
      </c>
      <c r="BJ302" s="18" t="s">
        <v>84</v>
      </c>
      <c r="BK302" s="143">
        <f>ROUND(I302*H302,2)</f>
        <v>0</v>
      </c>
      <c r="BL302" s="18" t="s">
        <v>256</v>
      </c>
      <c r="BM302" s="142" t="s">
        <v>2380</v>
      </c>
    </row>
    <row r="303" spans="2:47" s="1" customFormat="1" ht="12">
      <c r="B303" s="34"/>
      <c r="D303" s="144" t="s">
        <v>155</v>
      </c>
      <c r="F303" s="145" t="s">
        <v>2379</v>
      </c>
      <c r="I303" s="146"/>
      <c r="L303" s="34"/>
      <c r="M303" s="147"/>
      <c r="T303" s="55"/>
      <c r="AT303" s="18" t="s">
        <v>155</v>
      </c>
      <c r="AU303" s="18" t="s">
        <v>86</v>
      </c>
    </row>
    <row r="304" spans="2:65" s="1" customFormat="1" ht="16.5" customHeight="1">
      <c r="B304" s="129"/>
      <c r="C304" s="273" t="s">
        <v>632</v>
      </c>
      <c r="D304" s="273" t="s">
        <v>257</v>
      </c>
      <c r="E304" s="274" t="s">
        <v>2381</v>
      </c>
      <c r="F304" s="275" t="s">
        <v>2382</v>
      </c>
      <c r="G304" s="276" t="s">
        <v>641</v>
      </c>
      <c r="H304" s="277">
        <v>11</v>
      </c>
      <c r="I304" s="278"/>
      <c r="J304" s="278">
        <f>ROUND(I304*H304,2)</f>
        <v>0</v>
      </c>
      <c r="K304" s="275" t="s">
        <v>3</v>
      </c>
      <c r="L304" s="178"/>
      <c r="M304" s="179" t="s">
        <v>3</v>
      </c>
      <c r="N304" s="180" t="s">
        <v>47</v>
      </c>
      <c r="P304" s="140">
        <f>O304*H304</f>
        <v>0</v>
      </c>
      <c r="Q304" s="140">
        <v>0.0013</v>
      </c>
      <c r="R304" s="140">
        <f>Q304*H304</f>
        <v>0.0143</v>
      </c>
      <c r="S304" s="140">
        <v>0</v>
      </c>
      <c r="T304" s="141">
        <f>S304*H304</f>
        <v>0</v>
      </c>
      <c r="AR304" s="142" t="s">
        <v>379</v>
      </c>
      <c r="AT304" s="142" t="s">
        <v>257</v>
      </c>
      <c r="AU304" s="142" t="s">
        <v>86</v>
      </c>
      <c r="AY304" s="18" t="s">
        <v>146</v>
      </c>
      <c r="BE304" s="143">
        <f>IF(N304="základní",J304,0)</f>
        <v>0</v>
      </c>
      <c r="BF304" s="143">
        <f>IF(N304="snížená",J304,0)</f>
        <v>0</v>
      </c>
      <c r="BG304" s="143">
        <f>IF(N304="zákl. přenesená",J304,0)</f>
        <v>0</v>
      </c>
      <c r="BH304" s="143">
        <f>IF(N304="sníž. přenesená",J304,0)</f>
        <v>0</v>
      </c>
      <c r="BI304" s="143">
        <f>IF(N304="nulová",J304,0)</f>
        <v>0</v>
      </c>
      <c r="BJ304" s="18" t="s">
        <v>84</v>
      </c>
      <c r="BK304" s="143">
        <f>ROUND(I304*H304,2)</f>
        <v>0</v>
      </c>
      <c r="BL304" s="18" t="s">
        <v>256</v>
      </c>
      <c r="BM304" s="142" t="s">
        <v>2383</v>
      </c>
    </row>
    <row r="305" spans="2:47" s="1" customFormat="1" ht="12">
      <c r="B305" s="34"/>
      <c r="D305" s="144" t="s">
        <v>155</v>
      </c>
      <c r="F305" s="145" t="s">
        <v>2382</v>
      </c>
      <c r="I305" s="146"/>
      <c r="L305" s="34"/>
      <c r="M305" s="147"/>
      <c r="T305" s="55"/>
      <c r="AT305" s="18" t="s">
        <v>155</v>
      </c>
      <c r="AU305" s="18" t="s">
        <v>86</v>
      </c>
    </row>
    <row r="306" spans="2:51" s="13" customFormat="1" ht="12">
      <c r="B306" s="157"/>
      <c r="D306" s="144" t="s">
        <v>171</v>
      </c>
      <c r="E306" s="158" t="s">
        <v>3</v>
      </c>
      <c r="F306" s="159" t="s">
        <v>2384</v>
      </c>
      <c r="H306" s="158" t="s">
        <v>3</v>
      </c>
      <c r="I306" s="160"/>
      <c r="L306" s="157"/>
      <c r="M306" s="161"/>
      <c r="T306" s="162"/>
      <c r="AT306" s="158" t="s">
        <v>171</v>
      </c>
      <c r="AU306" s="158" t="s">
        <v>86</v>
      </c>
      <c r="AV306" s="13" t="s">
        <v>84</v>
      </c>
      <c r="AW306" s="13" t="s">
        <v>37</v>
      </c>
      <c r="AX306" s="13" t="s">
        <v>76</v>
      </c>
      <c r="AY306" s="158" t="s">
        <v>146</v>
      </c>
    </row>
    <row r="307" spans="2:51" s="12" customFormat="1" ht="12">
      <c r="B307" s="150"/>
      <c r="D307" s="144" t="s">
        <v>171</v>
      </c>
      <c r="E307" s="151" t="s">
        <v>3</v>
      </c>
      <c r="F307" s="152" t="s">
        <v>223</v>
      </c>
      <c r="H307" s="153">
        <v>11</v>
      </c>
      <c r="I307" s="154"/>
      <c r="L307" s="150"/>
      <c r="M307" s="155"/>
      <c r="T307" s="156"/>
      <c r="AT307" s="151" t="s">
        <v>171</v>
      </c>
      <c r="AU307" s="151" t="s">
        <v>86</v>
      </c>
      <c r="AV307" s="12" t="s">
        <v>86</v>
      </c>
      <c r="AW307" s="12" t="s">
        <v>37</v>
      </c>
      <c r="AX307" s="12" t="s">
        <v>76</v>
      </c>
      <c r="AY307" s="151" t="s">
        <v>146</v>
      </c>
    </row>
    <row r="308" spans="2:51" s="15" customFormat="1" ht="12">
      <c r="B308" s="181"/>
      <c r="D308" s="144" t="s">
        <v>171</v>
      </c>
      <c r="E308" s="182" t="s">
        <v>3</v>
      </c>
      <c r="F308" s="183" t="s">
        <v>271</v>
      </c>
      <c r="H308" s="184">
        <v>11</v>
      </c>
      <c r="I308" s="185"/>
      <c r="L308" s="181"/>
      <c r="M308" s="186"/>
      <c r="T308" s="187"/>
      <c r="AT308" s="182" t="s">
        <v>171</v>
      </c>
      <c r="AU308" s="182" t="s">
        <v>86</v>
      </c>
      <c r="AV308" s="15" t="s">
        <v>164</v>
      </c>
      <c r="AW308" s="15" t="s">
        <v>37</v>
      </c>
      <c r="AX308" s="15" t="s">
        <v>76</v>
      </c>
      <c r="AY308" s="182" t="s">
        <v>146</v>
      </c>
    </row>
    <row r="309" spans="2:51" s="14" customFormat="1" ht="12">
      <c r="B309" s="163"/>
      <c r="D309" s="144" t="s">
        <v>171</v>
      </c>
      <c r="E309" s="164" t="s">
        <v>3</v>
      </c>
      <c r="F309" s="165" t="s">
        <v>180</v>
      </c>
      <c r="H309" s="166">
        <v>11</v>
      </c>
      <c r="I309" s="167"/>
      <c r="L309" s="163"/>
      <c r="M309" s="168"/>
      <c r="T309" s="169"/>
      <c r="AT309" s="164" t="s">
        <v>171</v>
      </c>
      <c r="AU309" s="164" t="s">
        <v>86</v>
      </c>
      <c r="AV309" s="14" t="s">
        <v>153</v>
      </c>
      <c r="AW309" s="14" t="s">
        <v>37</v>
      </c>
      <c r="AX309" s="14" t="s">
        <v>84</v>
      </c>
      <c r="AY309" s="164" t="s">
        <v>146</v>
      </c>
    </row>
    <row r="310" spans="2:65" s="1" customFormat="1" ht="16.5" customHeight="1">
      <c r="B310" s="129"/>
      <c r="C310" s="273" t="s">
        <v>638</v>
      </c>
      <c r="D310" s="273" t="s">
        <v>257</v>
      </c>
      <c r="E310" s="274" t="s">
        <v>2385</v>
      </c>
      <c r="F310" s="275" t="s">
        <v>2386</v>
      </c>
      <c r="G310" s="276" t="s">
        <v>641</v>
      </c>
      <c r="H310" s="277">
        <v>6</v>
      </c>
      <c r="I310" s="278"/>
      <c r="J310" s="278">
        <f>ROUND(I310*H310,2)</f>
        <v>0</v>
      </c>
      <c r="K310" s="275" t="s">
        <v>3</v>
      </c>
      <c r="L310" s="178"/>
      <c r="M310" s="179" t="s">
        <v>3</v>
      </c>
      <c r="N310" s="180" t="s">
        <v>47</v>
      </c>
      <c r="P310" s="140">
        <f>O310*H310</f>
        <v>0</v>
      </c>
      <c r="Q310" s="140">
        <v>8E-05</v>
      </c>
      <c r="R310" s="140">
        <f>Q310*H310</f>
        <v>0.00048000000000000007</v>
      </c>
      <c r="S310" s="140">
        <v>0</v>
      </c>
      <c r="T310" s="141">
        <f>S310*H310</f>
        <v>0</v>
      </c>
      <c r="AR310" s="142" t="s">
        <v>379</v>
      </c>
      <c r="AT310" s="142" t="s">
        <v>257</v>
      </c>
      <c r="AU310" s="142" t="s">
        <v>86</v>
      </c>
      <c r="AY310" s="18" t="s">
        <v>146</v>
      </c>
      <c r="BE310" s="143">
        <f>IF(N310="základní",J310,0)</f>
        <v>0</v>
      </c>
      <c r="BF310" s="143">
        <f>IF(N310="snížená",J310,0)</f>
        <v>0</v>
      </c>
      <c r="BG310" s="143">
        <f>IF(N310="zákl. přenesená",J310,0)</f>
        <v>0</v>
      </c>
      <c r="BH310" s="143">
        <f>IF(N310="sníž. přenesená",J310,0)</f>
        <v>0</v>
      </c>
      <c r="BI310" s="143">
        <f>IF(N310="nulová",J310,0)</f>
        <v>0</v>
      </c>
      <c r="BJ310" s="18" t="s">
        <v>84</v>
      </c>
      <c r="BK310" s="143">
        <f>ROUND(I310*H310,2)</f>
        <v>0</v>
      </c>
      <c r="BL310" s="18" t="s">
        <v>256</v>
      </c>
      <c r="BM310" s="142" t="s">
        <v>2387</v>
      </c>
    </row>
    <row r="311" spans="2:47" s="1" customFormat="1" ht="12">
      <c r="B311" s="34"/>
      <c r="D311" s="144" t="s">
        <v>155</v>
      </c>
      <c r="F311" s="145" t="s">
        <v>2386</v>
      </c>
      <c r="I311" s="146"/>
      <c r="L311" s="34"/>
      <c r="M311" s="147"/>
      <c r="T311" s="55"/>
      <c r="AT311" s="18" t="s">
        <v>155</v>
      </c>
      <c r="AU311" s="18" t="s">
        <v>86</v>
      </c>
    </row>
    <row r="312" spans="2:51" s="13" customFormat="1" ht="12">
      <c r="B312" s="157"/>
      <c r="D312" s="144" t="s">
        <v>171</v>
      </c>
      <c r="E312" s="158" t="s">
        <v>3</v>
      </c>
      <c r="F312" s="159" t="s">
        <v>1945</v>
      </c>
      <c r="H312" s="158" t="s">
        <v>3</v>
      </c>
      <c r="I312" s="160"/>
      <c r="L312" s="157"/>
      <c r="M312" s="161"/>
      <c r="T312" s="162"/>
      <c r="AT312" s="158" t="s">
        <v>171</v>
      </c>
      <c r="AU312" s="158" t="s">
        <v>86</v>
      </c>
      <c r="AV312" s="13" t="s">
        <v>84</v>
      </c>
      <c r="AW312" s="13" t="s">
        <v>37</v>
      </c>
      <c r="AX312" s="13" t="s">
        <v>76</v>
      </c>
      <c r="AY312" s="158" t="s">
        <v>146</v>
      </c>
    </row>
    <row r="313" spans="2:51" s="12" customFormat="1" ht="12">
      <c r="B313" s="150"/>
      <c r="D313" s="144" t="s">
        <v>171</v>
      </c>
      <c r="E313" s="151" t="s">
        <v>3</v>
      </c>
      <c r="F313" s="152" t="s">
        <v>2388</v>
      </c>
      <c r="H313" s="153">
        <v>6</v>
      </c>
      <c r="I313" s="154"/>
      <c r="L313" s="150"/>
      <c r="M313" s="155"/>
      <c r="T313" s="156"/>
      <c r="AT313" s="151" t="s">
        <v>171</v>
      </c>
      <c r="AU313" s="151" t="s">
        <v>86</v>
      </c>
      <c r="AV313" s="12" t="s">
        <v>86</v>
      </c>
      <c r="AW313" s="12" t="s">
        <v>37</v>
      </c>
      <c r="AX313" s="12" t="s">
        <v>76</v>
      </c>
      <c r="AY313" s="151" t="s">
        <v>146</v>
      </c>
    </row>
    <row r="314" spans="2:51" s="15" customFormat="1" ht="12">
      <c r="B314" s="181"/>
      <c r="D314" s="144" t="s">
        <v>171</v>
      </c>
      <c r="E314" s="182" t="s">
        <v>3</v>
      </c>
      <c r="F314" s="183" t="s">
        <v>271</v>
      </c>
      <c r="H314" s="184">
        <v>6</v>
      </c>
      <c r="I314" s="185"/>
      <c r="L314" s="181"/>
      <c r="M314" s="186"/>
      <c r="T314" s="187"/>
      <c r="AT314" s="182" t="s">
        <v>171</v>
      </c>
      <c r="AU314" s="182" t="s">
        <v>86</v>
      </c>
      <c r="AV314" s="15" t="s">
        <v>164</v>
      </c>
      <c r="AW314" s="15" t="s">
        <v>37</v>
      </c>
      <c r="AX314" s="15" t="s">
        <v>76</v>
      </c>
      <c r="AY314" s="182" t="s">
        <v>146</v>
      </c>
    </row>
    <row r="315" spans="2:51" s="14" customFormat="1" ht="12">
      <c r="B315" s="163"/>
      <c r="D315" s="144" t="s">
        <v>171</v>
      </c>
      <c r="E315" s="164" t="s">
        <v>3</v>
      </c>
      <c r="F315" s="165" t="s">
        <v>180</v>
      </c>
      <c r="H315" s="166">
        <v>6</v>
      </c>
      <c r="I315" s="167"/>
      <c r="L315" s="163"/>
      <c r="M315" s="168"/>
      <c r="T315" s="169"/>
      <c r="AT315" s="164" t="s">
        <v>171</v>
      </c>
      <c r="AU315" s="164" t="s">
        <v>86</v>
      </c>
      <c r="AV315" s="14" t="s">
        <v>153</v>
      </c>
      <c r="AW315" s="14" t="s">
        <v>37</v>
      </c>
      <c r="AX315" s="14" t="s">
        <v>84</v>
      </c>
      <c r="AY315" s="164" t="s">
        <v>146</v>
      </c>
    </row>
    <row r="316" spans="2:65" s="1" customFormat="1" ht="16.5" customHeight="1">
      <c r="B316" s="129"/>
      <c r="C316" s="130" t="s">
        <v>646</v>
      </c>
      <c r="D316" s="130" t="s">
        <v>148</v>
      </c>
      <c r="E316" s="132" t="s">
        <v>2389</v>
      </c>
      <c r="F316" s="133" t="s">
        <v>2390</v>
      </c>
      <c r="G316" s="134" t="s">
        <v>2272</v>
      </c>
      <c r="H316" s="135">
        <v>2</v>
      </c>
      <c r="I316" s="136"/>
      <c r="J316" s="137">
        <f>ROUND(I316*H316,2)</f>
        <v>0</v>
      </c>
      <c r="K316" s="133" t="s">
        <v>152</v>
      </c>
      <c r="L316" s="34"/>
      <c r="M316" s="138" t="s">
        <v>3</v>
      </c>
      <c r="N316" s="139" t="s">
        <v>47</v>
      </c>
      <c r="P316" s="140">
        <f>O316*H316</f>
        <v>0</v>
      </c>
      <c r="Q316" s="140">
        <v>0.0006388363</v>
      </c>
      <c r="R316" s="140">
        <f>Q316*H316</f>
        <v>0.0012776726</v>
      </c>
      <c r="S316" s="140">
        <v>0</v>
      </c>
      <c r="T316" s="141">
        <f>S316*H316</f>
        <v>0</v>
      </c>
      <c r="AR316" s="142" t="s">
        <v>256</v>
      </c>
      <c r="AT316" s="142" t="s">
        <v>148</v>
      </c>
      <c r="AU316" s="142" t="s">
        <v>86</v>
      </c>
      <c r="AY316" s="18" t="s">
        <v>146</v>
      </c>
      <c r="BE316" s="143">
        <f>IF(N316="základní",J316,0)</f>
        <v>0</v>
      </c>
      <c r="BF316" s="143">
        <f>IF(N316="snížená",J316,0)</f>
        <v>0</v>
      </c>
      <c r="BG316" s="143">
        <f>IF(N316="zákl. přenesená",J316,0)</f>
        <v>0</v>
      </c>
      <c r="BH316" s="143">
        <f>IF(N316="sníž. přenesená",J316,0)</f>
        <v>0</v>
      </c>
      <c r="BI316" s="143">
        <f>IF(N316="nulová",J316,0)</f>
        <v>0</v>
      </c>
      <c r="BJ316" s="18" t="s">
        <v>84</v>
      </c>
      <c r="BK316" s="143">
        <f>ROUND(I316*H316,2)</f>
        <v>0</v>
      </c>
      <c r="BL316" s="18" t="s">
        <v>256</v>
      </c>
      <c r="BM316" s="142" t="s">
        <v>2391</v>
      </c>
    </row>
    <row r="317" spans="2:47" s="1" customFormat="1" ht="12">
      <c r="B317" s="34"/>
      <c r="D317" s="144" t="s">
        <v>155</v>
      </c>
      <c r="F317" s="145" t="s">
        <v>2392</v>
      </c>
      <c r="I317" s="146"/>
      <c r="L317" s="34"/>
      <c r="M317" s="147"/>
      <c r="T317" s="55"/>
      <c r="AT317" s="18" t="s">
        <v>155</v>
      </c>
      <c r="AU317" s="18" t="s">
        <v>86</v>
      </c>
    </row>
    <row r="318" spans="2:47" s="1" customFormat="1" ht="12">
      <c r="B318" s="34"/>
      <c r="D318" s="148" t="s">
        <v>157</v>
      </c>
      <c r="F318" s="149" t="s">
        <v>2393</v>
      </c>
      <c r="I318" s="146"/>
      <c r="L318" s="34"/>
      <c r="M318" s="147"/>
      <c r="T318" s="55"/>
      <c r="AT318" s="18" t="s">
        <v>157</v>
      </c>
      <c r="AU318" s="18" t="s">
        <v>86</v>
      </c>
    </row>
    <row r="319" spans="2:65" s="1" customFormat="1" ht="16.5" customHeight="1">
      <c r="B319" s="129"/>
      <c r="C319" s="273" t="s">
        <v>650</v>
      </c>
      <c r="D319" s="273" t="s">
        <v>257</v>
      </c>
      <c r="E319" s="274" t="s">
        <v>2394</v>
      </c>
      <c r="F319" s="275" t="s">
        <v>2395</v>
      </c>
      <c r="G319" s="276" t="s">
        <v>641</v>
      </c>
      <c r="H319" s="277">
        <v>2</v>
      </c>
      <c r="I319" s="278"/>
      <c r="J319" s="278">
        <f>ROUND(I319*H319,2)</f>
        <v>0</v>
      </c>
      <c r="K319" s="275" t="s">
        <v>3</v>
      </c>
      <c r="L319" s="178"/>
      <c r="M319" s="179" t="s">
        <v>3</v>
      </c>
      <c r="N319" s="180" t="s">
        <v>47</v>
      </c>
      <c r="P319" s="140">
        <f>O319*H319</f>
        <v>0</v>
      </c>
      <c r="Q319" s="140">
        <v>0.00369</v>
      </c>
      <c r="R319" s="140">
        <f>Q319*H319</f>
        <v>0.00738</v>
      </c>
      <c r="S319" s="140">
        <v>0</v>
      </c>
      <c r="T319" s="141">
        <f>S319*H319</f>
        <v>0</v>
      </c>
      <c r="AR319" s="142" t="s">
        <v>379</v>
      </c>
      <c r="AT319" s="142" t="s">
        <v>257</v>
      </c>
      <c r="AU319" s="142" t="s">
        <v>86</v>
      </c>
      <c r="AY319" s="18" t="s">
        <v>146</v>
      </c>
      <c r="BE319" s="143">
        <f>IF(N319="základní",J319,0)</f>
        <v>0</v>
      </c>
      <c r="BF319" s="143">
        <f>IF(N319="snížená",J319,0)</f>
        <v>0</v>
      </c>
      <c r="BG319" s="143">
        <f>IF(N319="zákl. přenesená",J319,0)</f>
        <v>0</v>
      </c>
      <c r="BH319" s="143">
        <f>IF(N319="sníž. přenesená",J319,0)</f>
        <v>0</v>
      </c>
      <c r="BI319" s="143">
        <f>IF(N319="nulová",J319,0)</f>
        <v>0</v>
      </c>
      <c r="BJ319" s="18" t="s">
        <v>84</v>
      </c>
      <c r="BK319" s="143">
        <f>ROUND(I319*H319,2)</f>
        <v>0</v>
      </c>
      <c r="BL319" s="18" t="s">
        <v>256</v>
      </c>
      <c r="BM319" s="142" t="s">
        <v>2396</v>
      </c>
    </row>
    <row r="320" spans="2:47" s="1" customFormat="1" ht="12">
      <c r="B320" s="34"/>
      <c r="D320" s="144" t="s">
        <v>155</v>
      </c>
      <c r="F320" s="145" t="s">
        <v>2395</v>
      </c>
      <c r="I320" s="146"/>
      <c r="L320" s="34"/>
      <c r="M320" s="147"/>
      <c r="T320" s="55"/>
      <c r="AT320" s="18" t="s">
        <v>155</v>
      </c>
      <c r="AU320" s="18" t="s">
        <v>86</v>
      </c>
    </row>
    <row r="321" spans="2:65" s="1" customFormat="1" ht="24.15" customHeight="1">
      <c r="B321" s="129"/>
      <c r="C321" s="130" t="s">
        <v>654</v>
      </c>
      <c r="D321" s="130" t="s">
        <v>148</v>
      </c>
      <c r="E321" s="132" t="s">
        <v>2397</v>
      </c>
      <c r="F321" s="133" t="s">
        <v>2398</v>
      </c>
      <c r="G321" s="134" t="s">
        <v>2272</v>
      </c>
      <c r="H321" s="135">
        <v>26</v>
      </c>
      <c r="I321" s="136"/>
      <c r="J321" s="137">
        <f>ROUND(I321*H321,2)</f>
        <v>0</v>
      </c>
      <c r="K321" s="133" t="s">
        <v>152</v>
      </c>
      <c r="L321" s="34"/>
      <c r="M321" s="138" t="s">
        <v>3</v>
      </c>
      <c r="N321" s="139" t="s">
        <v>47</v>
      </c>
      <c r="P321" s="140">
        <f>O321*H321</f>
        <v>0</v>
      </c>
      <c r="Q321" s="140">
        <v>0.00023914</v>
      </c>
      <c r="R321" s="140">
        <f>Q321*H321</f>
        <v>0.00621764</v>
      </c>
      <c r="S321" s="140">
        <v>0</v>
      </c>
      <c r="T321" s="141">
        <f>S321*H321</f>
        <v>0</v>
      </c>
      <c r="AR321" s="142" t="s">
        <v>256</v>
      </c>
      <c r="AT321" s="142" t="s">
        <v>148</v>
      </c>
      <c r="AU321" s="142" t="s">
        <v>86</v>
      </c>
      <c r="AY321" s="18" t="s">
        <v>146</v>
      </c>
      <c r="BE321" s="143">
        <f>IF(N321="základní",J321,0)</f>
        <v>0</v>
      </c>
      <c r="BF321" s="143">
        <f>IF(N321="snížená",J321,0)</f>
        <v>0</v>
      </c>
      <c r="BG321" s="143">
        <f>IF(N321="zákl. přenesená",J321,0)</f>
        <v>0</v>
      </c>
      <c r="BH321" s="143">
        <f>IF(N321="sníž. přenesená",J321,0)</f>
        <v>0</v>
      </c>
      <c r="BI321" s="143">
        <f>IF(N321="nulová",J321,0)</f>
        <v>0</v>
      </c>
      <c r="BJ321" s="18" t="s">
        <v>84</v>
      </c>
      <c r="BK321" s="143">
        <f>ROUND(I321*H321,2)</f>
        <v>0</v>
      </c>
      <c r="BL321" s="18" t="s">
        <v>256</v>
      </c>
      <c r="BM321" s="142" t="s">
        <v>2399</v>
      </c>
    </row>
    <row r="322" spans="2:47" s="1" customFormat="1" ht="12">
      <c r="B322" s="34"/>
      <c r="D322" s="144" t="s">
        <v>155</v>
      </c>
      <c r="F322" s="145" t="s">
        <v>2400</v>
      </c>
      <c r="I322" s="146"/>
      <c r="L322" s="34"/>
      <c r="M322" s="147"/>
      <c r="T322" s="55"/>
      <c r="AT322" s="18" t="s">
        <v>155</v>
      </c>
      <c r="AU322" s="18" t="s">
        <v>86</v>
      </c>
    </row>
    <row r="323" spans="2:47" s="1" customFormat="1" ht="12">
      <c r="B323" s="34"/>
      <c r="D323" s="148" t="s">
        <v>157</v>
      </c>
      <c r="F323" s="149" t="s">
        <v>2401</v>
      </c>
      <c r="I323" s="146"/>
      <c r="L323" s="34"/>
      <c r="M323" s="147"/>
      <c r="T323" s="55"/>
      <c r="AT323" s="18" t="s">
        <v>157</v>
      </c>
      <c r="AU323" s="18" t="s">
        <v>86</v>
      </c>
    </row>
    <row r="324" spans="2:65" s="1" customFormat="1" ht="16.5" customHeight="1">
      <c r="B324" s="129"/>
      <c r="C324" s="130" t="s">
        <v>658</v>
      </c>
      <c r="D324" s="130" t="s">
        <v>148</v>
      </c>
      <c r="E324" s="132" t="s">
        <v>2402</v>
      </c>
      <c r="F324" s="133" t="s">
        <v>2403</v>
      </c>
      <c r="G324" s="134" t="s">
        <v>641</v>
      </c>
      <c r="H324" s="135">
        <v>1</v>
      </c>
      <c r="I324" s="136"/>
      <c r="J324" s="137">
        <f>ROUND(I324*H324,2)</f>
        <v>0</v>
      </c>
      <c r="K324" s="133" t="s">
        <v>152</v>
      </c>
      <c r="L324" s="34"/>
      <c r="M324" s="138" t="s">
        <v>3</v>
      </c>
      <c r="N324" s="139" t="s">
        <v>47</v>
      </c>
      <c r="P324" s="140">
        <f>O324*H324</f>
        <v>0</v>
      </c>
      <c r="Q324" s="140">
        <v>0.00108914</v>
      </c>
      <c r="R324" s="140">
        <f>Q324*H324</f>
        <v>0.00108914</v>
      </c>
      <c r="S324" s="140">
        <v>0</v>
      </c>
      <c r="T324" s="141">
        <f>S324*H324</f>
        <v>0</v>
      </c>
      <c r="AR324" s="142" t="s">
        <v>256</v>
      </c>
      <c r="AT324" s="142" t="s">
        <v>148</v>
      </c>
      <c r="AU324" s="142" t="s">
        <v>86</v>
      </c>
      <c r="AY324" s="18" t="s">
        <v>146</v>
      </c>
      <c r="BE324" s="143">
        <f>IF(N324="základní",J324,0)</f>
        <v>0</v>
      </c>
      <c r="BF324" s="143">
        <f>IF(N324="snížená",J324,0)</f>
        <v>0</v>
      </c>
      <c r="BG324" s="143">
        <f>IF(N324="zákl. přenesená",J324,0)</f>
        <v>0</v>
      </c>
      <c r="BH324" s="143">
        <f>IF(N324="sníž. přenesená",J324,0)</f>
        <v>0</v>
      </c>
      <c r="BI324" s="143">
        <f>IF(N324="nulová",J324,0)</f>
        <v>0</v>
      </c>
      <c r="BJ324" s="18" t="s">
        <v>84</v>
      </c>
      <c r="BK324" s="143">
        <f>ROUND(I324*H324,2)</f>
        <v>0</v>
      </c>
      <c r="BL324" s="18" t="s">
        <v>256</v>
      </c>
      <c r="BM324" s="142" t="s">
        <v>2404</v>
      </c>
    </row>
    <row r="325" spans="2:47" s="1" customFormat="1" ht="19.2">
      <c r="B325" s="34"/>
      <c r="D325" s="144" t="s">
        <v>155</v>
      </c>
      <c r="F325" s="145" t="s">
        <v>2405</v>
      </c>
      <c r="I325" s="146"/>
      <c r="L325" s="34"/>
      <c r="M325" s="147"/>
      <c r="T325" s="55"/>
      <c r="AT325" s="18" t="s">
        <v>155</v>
      </c>
      <c r="AU325" s="18" t="s">
        <v>86</v>
      </c>
    </row>
    <row r="326" spans="2:47" s="1" customFormat="1" ht="12">
      <c r="B326" s="34"/>
      <c r="D326" s="148" t="s">
        <v>157</v>
      </c>
      <c r="F326" s="149" t="s">
        <v>2406</v>
      </c>
      <c r="I326" s="146"/>
      <c r="L326" s="34"/>
      <c r="M326" s="147"/>
      <c r="T326" s="55"/>
      <c r="AT326" s="18" t="s">
        <v>157</v>
      </c>
      <c r="AU326" s="18" t="s">
        <v>86</v>
      </c>
    </row>
    <row r="327" spans="2:65" s="1" customFormat="1" ht="21.75" customHeight="1">
      <c r="B327" s="129"/>
      <c r="C327" s="130" t="s">
        <v>664</v>
      </c>
      <c r="D327" s="130" t="s">
        <v>148</v>
      </c>
      <c r="E327" s="132" t="s">
        <v>2407</v>
      </c>
      <c r="F327" s="133" t="s">
        <v>2408</v>
      </c>
      <c r="G327" s="134" t="s">
        <v>641</v>
      </c>
      <c r="H327" s="135">
        <v>2</v>
      </c>
      <c r="I327" s="136"/>
      <c r="J327" s="137">
        <f>ROUND(I327*H327,2)</f>
        <v>0</v>
      </c>
      <c r="K327" s="133" t="s">
        <v>152</v>
      </c>
      <c r="L327" s="34"/>
      <c r="M327" s="138" t="s">
        <v>3</v>
      </c>
      <c r="N327" s="139" t="s">
        <v>47</v>
      </c>
      <c r="P327" s="140">
        <f>O327*H327</f>
        <v>0</v>
      </c>
      <c r="Q327" s="140">
        <v>0.00015914</v>
      </c>
      <c r="R327" s="140">
        <f>Q327*H327</f>
        <v>0.00031828</v>
      </c>
      <c r="S327" s="140">
        <v>0</v>
      </c>
      <c r="T327" s="141">
        <f>S327*H327</f>
        <v>0</v>
      </c>
      <c r="AR327" s="142" t="s">
        <v>256</v>
      </c>
      <c r="AT327" s="142" t="s">
        <v>148</v>
      </c>
      <c r="AU327" s="142" t="s">
        <v>86</v>
      </c>
      <c r="AY327" s="18" t="s">
        <v>146</v>
      </c>
      <c r="BE327" s="143">
        <f>IF(N327="základní",J327,0)</f>
        <v>0</v>
      </c>
      <c r="BF327" s="143">
        <f>IF(N327="snížená",J327,0)</f>
        <v>0</v>
      </c>
      <c r="BG327" s="143">
        <f>IF(N327="zákl. přenesená",J327,0)</f>
        <v>0</v>
      </c>
      <c r="BH327" s="143">
        <f>IF(N327="sníž. přenesená",J327,0)</f>
        <v>0</v>
      </c>
      <c r="BI327" s="143">
        <f>IF(N327="nulová",J327,0)</f>
        <v>0</v>
      </c>
      <c r="BJ327" s="18" t="s">
        <v>84</v>
      </c>
      <c r="BK327" s="143">
        <f>ROUND(I327*H327,2)</f>
        <v>0</v>
      </c>
      <c r="BL327" s="18" t="s">
        <v>256</v>
      </c>
      <c r="BM327" s="142" t="s">
        <v>2409</v>
      </c>
    </row>
    <row r="328" spans="2:47" s="1" customFormat="1" ht="19.2">
      <c r="B328" s="34"/>
      <c r="D328" s="144" t="s">
        <v>155</v>
      </c>
      <c r="F328" s="145" t="s">
        <v>2410</v>
      </c>
      <c r="I328" s="146"/>
      <c r="L328" s="34"/>
      <c r="M328" s="147"/>
      <c r="T328" s="55"/>
      <c r="AT328" s="18" t="s">
        <v>155</v>
      </c>
      <c r="AU328" s="18" t="s">
        <v>86</v>
      </c>
    </row>
    <row r="329" spans="2:47" s="1" customFormat="1" ht="12">
      <c r="B329" s="34"/>
      <c r="D329" s="148" t="s">
        <v>157</v>
      </c>
      <c r="F329" s="149" t="s">
        <v>2411</v>
      </c>
      <c r="I329" s="146"/>
      <c r="L329" s="34"/>
      <c r="M329" s="147"/>
      <c r="T329" s="55"/>
      <c r="AT329" s="18" t="s">
        <v>157</v>
      </c>
      <c r="AU329" s="18" t="s">
        <v>86</v>
      </c>
    </row>
    <row r="330" spans="2:65" s="1" customFormat="1" ht="24.15" customHeight="1">
      <c r="B330" s="129"/>
      <c r="C330" s="170" t="s">
        <v>668</v>
      </c>
      <c r="D330" s="170" t="s">
        <v>257</v>
      </c>
      <c r="E330" s="172" t="s">
        <v>2412</v>
      </c>
      <c r="F330" s="173" t="s">
        <v>2413</v>
      </c>
      <c r="G330" s="174" t="s">
        <v>641</v>
      </c>
      <c r="H330" s="175">
        <v>2</v>
      </c>
      <c r="I330" s="176"/>
      <c r="J330" s="177">
        <f>ROUND(I330*H330,2)</f>
        <v>0</v>
      </c>
      <c r="K330" s="173" t="s">
        <v>152</v>
      </c>
      <c r="L330" s="178"/>
      <c r="M330" s="179" t="s">
        <v>3</v>
      </c>
      <c r="N330" s="180" t="s">
        <v>47</v>
      </c>
      <c r="P330" s="140">
        <f>O330*H330</f>
        <v>0</v>
      </c>
      <c r="Q330" s="140">
        <v>0.0018</v>
      </c>
      <c r="R330" s="140">
        <f>Q330*H330</f>
        <v>0.0036</v>
      </c>
      <c r="S330" s="140">
        <v>0</v>
      </c>
      <c r="T330" s="141">
        <f>S330*H330</f>
        <v>0</v>
      </c>
      <c r="AR330" s="142" t="s">
        <v>379</v>
      </c>
      <c r="AT330" s="142" t="s">
        <v>257</v>
      </c>
      <c r="AU330" s="142" t="s">
        <v>86</v>
      </c>
      <c r="AY330" s="18" t="s">
        <v>146</v>
      </c>
      <c r="BE330" s="143">
        <f>IF(N330="základní",J330,0)</f>
        <v>0</v>
      </c>
      <c r="BF330" s="143">
        <f>IF(N330="snížená",J330,0)</f>
        <v>0</v>
      </c>
      <c r="BG330" s="143">
        <f>IF(N330="zákl. přenesená",J330,0)</f>
        <v>0</v>
      </c>
      <c r="BH330" s="143">
        <f>IF(N330="sníž. přenesená",J330,0)</f>
        <v>0</v>
      </c>
      <c r="BI330" s="143">
        <f>IF(N330="nulová",J330,0)</f>
        <v>0</v>
      </c>
      <c r="BJ330" s="18" t="s">
        <v>84</v>
      </c>
      <c r="BK330" s="143">
        <f>ROUND(I330*H330,2)</f>
        <v>0</v>
      </c>
      <c r="BL330" s="18" t="s">
        <v>256</v>
      </c>
      <c r="BM330" s="142" t="s">
        <v>2414</v>
      </c>
    </row>
    <row r="331" spans="2:47" s="1" customFormat="1" ht="12">
      <c r="B331" s="34"/>
      <c r="D331" s="144" t="s">
        <v>155</v>
      </c>
      <c r="F331" s="145" t="s">
        <v>2413</v>
      </c>
      <c r="I331" s="146"/>
      <c r="L331" s="34"/>
      <c r="M331" s="147"/>
      <c r="T331" s="55"/>
      <c r="AT331" s="18" t="s">
        <v>155</v>
      </c>
      <c r="AU331" s="18" t="s">
        <v>86</v>
      </c>
    </row>
    <row r="332" spans="2:65" s="1" customFormat="1" ht="16.5" customHeight="1">
      <c r="B332" s="129"/>
      <c r="C332" s="130" t="s">
        <v>672</v>
      </c>
      <c r="D332" s="130" t="s">
        <v>148</v>
      </c>
      <c r="E332" s="132" t="s">
        <v>2415</v>
      </c>
      <c r="F332" s="133" t="s">
        <v>2416</v>
      </c>
      <c r="G332" s="134" t="s">
        <v>641</v>
      </c>
      <c r="H332" s="135">
        <v>2</v>
      </c>
      <c r="I332" s="136"/>
      <c r="J332" s="137">
        <f>ROUND(I332*H332,2)</f>
        <v>0</v>
      </c>
      <c r="K332" s="133" t="s">
        <v>152</v>
      </c>
      <c r="L332" s="34"/>
      <c r="M332" s="138" t="s">
        <v>3</v>
      </c>
      <c r="N332" s="139" t="s">
        <v>47</v>
      </c>
      <c r="P332" s="140">
        <f>O332*H332</f>
        <v>0</v>
      </c>
      <c r="Q332" s="140">
        <v>0</v>
      </c>
      <c r="R332" s="140">
        <f>Q332*H332</f>
        <v>0</v>
      </c>
      <c r="S332" s="140">
        <v>0</v>
      </c>
      <c r="T332" s="141">
        <f>S332*H332</f>
        <v>0</v>
      </c>
      <c r="AR332" s="142" t="s">
        <v>256</v>
      </c>
      <c r="AT332" s="142" t="s">
        <v>148</v>
      </c>
      <c r="AU332" s="142" t="s">
        <v>86</v>
      </c>
      <c r="AY332" s="18" t="s">
        <v>146</v>
      </c>
      <c r="BE332" s="143">
        <f>IF(N332="základní",J332,0)</f>
        <v>0</v>
      </c>
      <c r="BF332" s="143">
        <f>IF(N332="snížená",J332,0)</f>
        <v>0</v>
      </c>
      <c r="BG332" s="143">
        <f>IF(N332="zákl. přenesená",J332,0)</f>
        <v>0</v>
      </c>
      <c r="BH332" s="143">
        <f>IF(N332="sníž. přenesená",J332,0)</f>
        <v>0</v>
      </c>
      <c r="BI332" s="143">
        <f>IF(N332="nulová",J332,0)</f>
        <v>0</v>
      </c>
      <c r="BJ332" s="18" t="s">
        <v>84</v>
      </c>
      <c r="BK332" s="143">
        <f>ROUND(I332*H332,2)</f>
        <v>0</v>
      </c>
      <c r="BL332" s="18" t="s">
        <v>256</v>
      </c>
      <c r="BM332" s="142" t="s">
        <v>2417</v>
      </c>
    </row>
    <row r="333" spans="2:47" s="1" customFormat="1" ht="12">
      <c r="B333" s="34"/>
      <c r="D333" s="144" t="s">
        <v>155</v>
      </c>
      <c r="F333" s="145" t="s">
        <v>2418</v>
      </c>
      <c r="I333" s="146"/>
      <c r="L333" s="34"/>
      <c r="M333" s="147"/>
      <c r="T333" s="55"/>
      <c r="AT333" s="18" t="s">
        <v>155</v>
      </c>
      <c r="AU333" s="18" t="s">
        <v>86</v>
      </c>
    </row>
    <row r="334" spans="2:47" s="1" customFormat="1" ht="12">
      <c r="B334" s="34"/>
      <c r="D334" s="148" t="s">
        <v>157</v>
      </c>
      <c r="F334" s="149" t="s">
        <v>2419</v>
      </c>
      <c r="I334" s="146"/>
      <c r="L334" s="34"/>
      <c r="M334" s="147"/>
      <c r="T334" s="55"/>
      <c r="AT334" s="18" t="s">
        <v>157</v>
      </c>
      <c r="AU334" s="18" t="s">
        <v>86</v>
      </c>
    </row>
    <row r="335" spans="2:65" s="1" customFormat="1" ht="24.15" customHeight="1">
      <c r="B335" s="129"/>
      <c r="C335" s="170" t="s">
        <v>676</v>
      </c>
      <c r="D335" s="170" t="s">
        <v>257</v>
      </c>
      <c r="E335" s="172" t="s">
        <v>2420</v>
      </c>
      <c r="F335" s="173" t="s">
        <v>2421</v>
      </c>
      <c r="G335" s="174" t="s">
        <v>641</v>
      </c>
      <c r="H335" s="175">
        <v>2</v>
      </c>
      <c r="I335" s="176"/>
      <c r="J335" s="177">
        <f>ROUND(I335*H335,2)</f>
        <v>0</v>
      </c>
      <c r="K335" s="173" t="s">
        <v>152</v>
      </c>
      <c r="L335" s="178"/>
      <c r="M335" s="179" t="s">
        <v>3</v>
      </c>
      <c r="N335" s="180" t="s">
        <v>47</v>
      </c>
      <c r="P335" s="140">
        <f>O335*H335</f>
        <v>0</v>
      </c>
      <c r="Q335" s="140">
        <v>0.0018</v>
      </c>
      <c r="R335" s="140">
        <f>Q335*H335</f>
        <v>0.0036</v>
      </c>
      <c r="S335" s="140">
        <v>0</v>
      </c>
      <c r="T335" s="141">
        <f>S335*H335</f>
        <v>0</v>
      </c>
      <c r="AR335" s="142" t="s">
        <v>379</v>
      </c>
      <c r="AT335" s="142" t="s">
        <v>257</v>
      </c>
      <c r="AU335" s="142" t="s">
        <v>86</v>
      </c>
      <c r="AY335" s="18" t="s">
        <v>146</v>
      </c>
      <c r="BE335" s="143">
        <f>IF(N335="základní",J335,0)</f>
        <v>0</v>
      </c>
      <c r="BF335" s="143">
        <f>IF(N335="snížená",J335,0)</f>
        <v>0</v>
      </c>
      <c r="BG335" s="143">
        <f>IF(N335="zákl. přenesená",J335,0)</f>
        <v>0</v>
      </c>
      <c r="BH335" s="143">
        <f>IF(N335="sníž. přenesená",J335,0)</f>
        <v>0</v>
      </c>
      <c r="BI335" s="143">
        <f>IF(N335="nulová",J335,0)</f>
        <v>0</v>
      </c>
      <c r="BJ335" s="18" t="s">
        <v>84</v>
      </c>
      <c r="BK335" s="143">
        <f>ROUND(I335*H335,2)</f>
        <v>0</v>
      </c>
      <c r="BL335" s="18" t="s">
        <v>256</v>
      </c>
      <c r="BM335" s="142" t="s">
        <v>2422</v>
      </c>
    </row>
    <row r="336" spans="2:47" s="1" customFormat="1" ht="19.2">
      <c r="B336" s="34"/>
      <c r="D336" s="144" t="s">
        <v>155</v>
      </c>
      <c r="F336" s="145" t="s">
        <v>2421</v>
      </c>
      <c r="I336" s="146"/>
      <c r="L336" s="34"/>
      <c r="M336" s="147"/>
      <c r="T336" s="55"/>
      <c r="AT336" s="18" t="s">
        <v>155</v>
      </c>
      <c r="AU336" s="18" t="s">
        <v>86</v>
      </c>
    </row>
    <row r="337" spans="2:65" s="1" customFormat="1" ht="24.15" customHeight="1">
      <c r="B337" s="129"/>
      <c r="C337" s="130" t="s">
        <v>680</v>
      </c>
      <c r="D337" s="130" t="s">
        <v>148</v>
      </c>
      <c r="E337" s="132" t="s">
        <v>2423</v>
      </c>
      <c r="F337" s="133" t="s">
        <v>2424</v>
      </c>
      <c r="G337" s="134" t="s">
        <v>641</v>
      </c>
      <c r="H337" s="135">
        <v>6</v>
      </c>
      <c r="I337" s="136"/>
      <c r="J337" s="137">
        <f>ROUND(I337*H337,2)</f>
        <v>0</v>
      </c>
      <c r="K337" s="133" t="s">
        <v>152</v>
      </c>
      <c r="L337" s="34"/>
      <c r="M337" s="138" t="s">
        <v>3</v>
      </c>
      <c r="N337" s="139" t="s">
        <v>47</v>
      </c>
      <c r="P337" s="140">
        <f>O337*H337</f>
        <v>0</v>
      </c>
      <c r="Q337" s="140">
        <v>3.914E-05</v>
      </c>
      <c r="R337" s="140">
        <f>Q337*H337</f>
        <v>0.00023484</v>
      </c>
      <c r="S337" s="140">
        <v>0</v>
      </c>
      <c r="T337" s="141">
        <f>S337*H337</f>
        <v>0</v>
      </c>
      <c r="AR337" s="142" t="s">
        <v>256</v>
      </c>
      <c r="AT337" s="142" t="s">
        <v>148</v>
      </c>
      <c r="AU337" s="142" t="s">
        <v>86</v>
      </c>
      <c r="AY337" s="18" t="s">
        <v>146</v>
      </c>
      <c r="BE337" s="143">
        <f>IF(N337="základní",J337,0)</f>
        <v>0</v>
      </c>
      <c r="BF337" s="143">
        <f>IF(N337="snížená",J337,0)</f>
        <v>0</v>
      </c>
      <c r="BG337" s="143">
        <f>IF(N337="zákl. přenesená",J337,0)</f>
        <v>0</v>
      </c>
      <c r="BH337" s="143">
        <f>IF(N337="sníž. přenesená",J337,0)</f>
        <v>0</v>
      </c>
      <c r="BI337" s="143">
        <f>IF(N337="nulová",J337,0)</f>
        <v>0</v>
      </c>
      <c r="BJ337" s="18" t="s">
        <v>84</v>
      </c>
      <c r="BK337" s="143">
        <f>ROUND(I337*H337,2)</f>
        <v>0</v>
      </c>
      <c r="BL337" s="18" t="s">
        <v>256</v>
      </c>
      <c r="BM337" s="142" t="s">
        <v>2425</v>
      </c>
    </row>
    <row r="338" spans="2:47" s="1" customFormat="1" ht="12">
      <c r="B338" s="34"/>
      <c r="D338" s="144" t="s">
        <v>155</v>
      </c>
      <c r="F338" s="145" t="s">
        <v>2426</v>
      </c>
      <c r="I338" s="146"/>
      <c r="L338" s="34"/>
      <c r="M338" s="147"/>
      <c r="T338" s="55"/>
      <c r="AT338" s="18" t="s">
        <v>155</v>
      </c>
      <c r="AU338" s="18" t="s">
        <v>86</v>
      </c>
    </row>
    <row r="339" spans="2:47" s="1" customFormat="1" ht="12">
      <c r="B339" s="34"/>
      <c r="D339" s="148" t="s">
        <v>157</v>
      </c>
      <c r="F339" s="149" t="s">
        <v>2427</v>
      </c>
      <c r="I339" s="146"/>
      <c r="L339" s="34"/>
      <c r="M339" s="147"/>
      <c r="T339" s="55"/>
      <c r="AT339" s="18" t="s">
        <v>157</v>
      </c>
      <c r="AU339" s="18" t="s">
        <v>86</v>
      </c>
    </row>
    <row r="340" spans="2:65" s="1" customFormat="1" ht="24.15" customHeight="1">
      <c r="B340" s="129"/>
      <c r="C340" s="170" t="s">
        <v>685</v>
      </c>
      <c r="D340" s="170" t="s">
        <v>257</v>
      </c>
      <c r="E340" s="172" t="s">
        <v>2428</v>
      </c>
      <c r="F340" s="173" t="s">
        <v>2429</v>
      </c>
      <c r="G340" s="174" t="s">
        <v>641</v>
      </c>
      <c r="H340" s="175">
        <v>6</v>
      </c>
      <c r="I340" s="176"/>
      <c r="J340" s="177">
        <f>ROUND(I340*H340,2)</f>
        <v>0</v>
      </c>
      <c r="K340" s="173" t="s">
        <v>152</v>
      </c>
      <c r="L340" s="178"/>
      <c r="M340" s="179" t="s">
        <v>3</v>
      </c>
      <c r="N340" s="180" t="s">
        <v>47</v>
      </c>
      <c r="P340" s="140">
        <f>O340*H340</f>
        <v>0</v>
      </c>
      <c r="Q340" s="140">
        <v>0.0018</v>
      </c>
      <c r="R340" s="140">
        <f>Q340*H340</f>
        <v>0.0108</v>
      </c>
      <c r="S340" s="140">
        <v>0</v>
      </c>
      <c r="T340" s="141">
        <f>S340*H340</f>
        <v>0</v>
      </c>
      <c r="AR340" s="142" t="s">
        <v>379</v>
      </c>
      <c r="AT340" s="142" t="s">
        <v>257</v>
      </c>
      <c r="AU340" s="142" t="s">
        <v>86</v>
      </c>
      <c r="AY340" s="18" t="s">
        <v>146</v>
      </c>
      <c r="BE340" s="143">
        <f>IF(N340="základní",J340,0)</f>
        <v>0</v>
      </c>
      <c r="BF340" s="143">
        <f>IF(N340="snížená",J340,0)</f>
        <v>0</v>
      </c>
      <c r="BG340" s="143">
        <f>IF(N340="zákl. přenesená",J340,0)</f>
        <v>0</v>
      </c>
      <c r="BH340" s="143">
        <f>IF(N340="sníž. přenesená",J340,0)</f>
        <v>0</v>
      </c>
      <c r="BI340" s="143">
        <f>IF(N340="nulová",J340,0)</f>
        <v>0</v>
      </c>
      <c r="BJ340" s="18" t="s">
        <v>84</v>
      </c>
      <c r="BK340" s="143">
        <f>ROUND(I340*H340,2)</f>
        <v>0</v>
      </c>
      <c r="BL340" s="18" t="s">
        <v>256</v>
      </c>
      <c r="BM340" s="142" t="s">
        <v>2430</v>
      </c>
    </row>
    <row r="341" spans="2:47" s="1" customFormat="1" ht="12">
      <c r="B341" s="34"/>
      <c r="D341" s="144" t="s">
        <v>155</v>
      </c>
      <c r="F341" s="145" t="s">
        <v>2429</v>
      </c>
      <c r="I341" s="146"/>
      <c r="L341" s="34"/>
      <c r="M341" s="147"/>
      <c r="T341" s="55"/>
      <c r="AT341" s="18" t="s">
        <v>155</v>
      </c>
      <c r="AU341" s="18" t="s">
        <v>86</v>
      </c>
    </row>
    <row r="342" spans="2:65" s="1" customFormat="1" ht="24.15" customHeight="1">
      <c r="B342" s="129"/>
      <c r="C342" s="130" t="s">
        <v>692</v>
      </c>
      <c r="D342" s="130" t="s">
        <v>148</v>
      </c>
      <c r="E342" s="132" t="s">
        <v>2431</v>
      </c>
      <c r="F342" s="133" t="s">
        <v>2432</v>
      </c>
      <c r="G342" s="134" t="s">
        <v>2272</v>
      </c>
      <c r="H342" s="135">
        <v>3</v>
      </c>
      <c r="I342" s="136"/>
      <c r="J342" s="137">
        <f>ROUND(I342*H342,2)</f>
        <v>0</v>
      </c>
      <c r="K342" s="133" t="s">
        <v>152</v>
      </c>
      <c r="L342" s="34"/>
      <c r="M342" s="138" t="s">
        <v>3</v>
      </c>
      <c r="N342" s="139" t="s">
        <v>47</v>
      </c>
      <c r="P342" s="140">
        <f>O342*H342</f>
        <v>0</v>
      </c>
      <c r="Q342" s="140">
        <v>0.00184454</v>
      </c>
      <c r="R342" s="140">
        <f>Q342*H342</f>
        <v>0.0055336199999999995</v>
      </c>
      <c r="S342" s="140">
        <v>0</v>
      </c>
      <c r="T342" s="141">
        <f>S342*H342</f>
        <v>0</v>
      </c>
      <c r="AR342" s="142" t="s">
        <v>256</v>
      </c>
      <c r="AT342" s="142" t="s">
        <v>148</v>
      </c>
      <c r="AU342" s="142" t="s">
        <v>86</v>
      </c>
      <c r="AY342" s="18" t="s">
        <v>146</v>
      </c>
      <c r="BE342" s="143">
        <f>IF(N342="základní",J342,0)</f>
        <v>0</v>
      </c>
      <c r="BF342" s="143">
        <f>IF(N342="snížená",J342,0)</f>
        <v>0</v>
      </c>
      <c r="BG342" s="143">
        <f>IF(N342="zákl. přenesená",J342,0)</f>
        <v>0</v>
      </c>
      <c r="BH342" s="143">
        <f>IF(N342="sníž. přenesená",J342,0)</f>
        <v>0</v>
      </c>
      <c r="BI342" s="143">
        <f>IF(N342="nulová",J342,0)</f>
        <v>0</v>
      </c>
      <c r="BJ342" s="18" t="s">
        <v>84</v>
      </c>
      <c r="BK342" s="143">
        <f>ROUND(I342*H342,2)</f>
        <v>0</v>
      </c>
      <c r="BL342" s="18" t="s">
        <v>256</v>
      </c>
      <c r="BM342" s="142" t="s">
        <v>2433</v>
      </c>
    </row>
    <row r="343" spans="2:47" s="1" customFormat="1" ht="19.2">
      <c r="B343" s="34"/>
      <c r="D343" s="144" t="s">
        <v>155</v>
      </c>
      <c r="F343" s="145" t="s">
        <v>2434</v>
      </c>
      <c r="I343" s="146"/>
      <c r="L343" s="34"/>
      <c r="M343" s="147"/>
      <c r="T343" s="55"/>
      <c r="AT343" s="18" t="s">
        <v>155</v>
      </c>
      <c r="AU343" s="18" t="s">
        <v>86</v>
      </c>
    </row>
    <row r="344" spans="2:47" s="1" customFormat="1" ht="12">
      <c r="B344" s="34"/>
      <c r="D344" s="148" t="s">
        <v>157</v>
      </c>
      <c r="F344" s="149" t="s">
        <v>2435</v>
      </c>
      <c r="I344" s="146"/>
      <c r="L344" s="34"/>
      <c r="M344" s="147"/>
      <c r="T344" s="55"/>
      <c r="AT344" s="18" t="s">
        <v>157</v>
      </c>
      <c r="AU344" s="18" t="s">
        <v>86</v>
      </c>
    </row>
    <row r="345" spans="2:65" s="1" customFormat="1" ht="16.5" customHeight="1">
      <c r="B345" s="129"/>
      <c r="C345" s="130" t="s">
        <v>698</v>
      </c>
      <c r="D345" s="130" t="s">
        <v>148</v>
      </c>
      <c r="E345" s="132" t="s">
        <v>2436</v>
      </c>
      <c r="F345" s="133" t="s">
        <v>2437</v>
      </c>
      <c r="G345" s="134" t="s">
        <v>641</v>
      </c>
      <c r="H345" s="135">
        <v>2</v>
      </c>
      <c r="I345" s="136"/>
      <c r="J345" s="137">
        <f>ROUND(I345*H345,2)</f>
        <v>0</v>
      </c>
      <c r="K345" s="133" t="s">
        <v>152</v>
      </c>
      <c r="L345" s="34"/>
      <c r="M345" s="138" t="s">
        <v>3</v>
      </c>
      <c r="N345" s="139" t="s">
        <v>47</v>
      </c>
      <c r="P345" s="140">
        <f>O345*H345</f>
        <v>0</v>
      </c>
      <c r="Q345" s="140">
        <v>0.00016</v>
      </c>
      <c r="R345" s="140">
        <f>Q345*H345</f>
        <v>0.00032</v>
      </c>
      <c r="S345" s="140">
        <v>0</v>
      </c>
      <c r="T345" s="141">
        <f>S345*H345</f>
        <v>0</v>
      </c>
      <c r="AR345" s="142" t="s">
        <v>256</v>
      </c>
      <c r="AT345" s="142" t="s">
        <v>148</v>
      </c>
      <c r="AU345" s="142" t="s">
        <v>86</v>
      </c>
      <c r="AY345" s="18" t="s">
        <v>146</v>
      </c>
      <c r="BE345" s="143">
        <f>IF(N345="základní",J345,0)</f>
        <v>0</v>
      </c>
      <c r="BF345" s="143">
        <f>IF(N345="snížená",J345,0)</f>
        <v>0</v>
      </c>
      <c r="BG345" s="143">
        <f>IF(N345="zákl. přenesená",J345,0)</f>
        <v>0</v>
      </c>
      <c r="BH345" s="143">
        <f>IF(N345="sníž. přenesená",J345,0)</f>
        <v>0</v>
      </c>
      <c r="BI345" s="143">
        <f>IF(N345="nulová",J345,0)</f>
        <v>0</v>
      </c>
      <c r="BJ345" s="18" t="s">
        <v>84</v>
      </c>
      <c r="BK345" s="143">
        <f>ROUND(I345*H345,2)</f>
        <v>0</v>
      </c>
      <c r="BL345" s="18" t="s">
        <v>256</v>
      </c>
      <c r="BM345" s="142" t="s">
        <v>2438</v>
      </c>
    </row>
    <row r="346" spans="2:47" s="1" customFormat="1" ht="19.2">
      <c r="B346" s="34"/>
      <c r="D346" s="144" t="s">
        <v>155</v>
      </c>
      <c r="F346" s="145" t="s">
        <v>2439</v>
      </c>
      <c r="I346" s="146"/>
      <c r="L346" s="34"/>
      <c r="M346" s="147"/>
      <c r="T346" s="55"/>
      <c r="AT346" s="18" t="s">
        <v>155</v>
      </c>
      <c r="AU346" s="18" t="s">
        <v>86</v>
      </c>
    </row>
    <row r="347" spans="2:47" s="1" customFormat="1" ht="12">
      <c r="B347" s="34"/>
      <c r="D347" s="148" t="s">
        <v>157</v>
      </c>
      <c r="F347" s="149" t="s">
        <v>2440</v>
      </c>
      <c r="I347" s="146"/>
      <c r="L347" s="34"/>
      <c r="M347" s="147"/>
      <c r="T347" s="55"/>
      <c r="AT347" s="18" t="s">
        <v>157</v>
      </c>
      <c r="AU347" s="18" t="s">
        <v>86</v>
      </c>
    </row>
    <row r="348" spans="2:65" s="1" customFormat="1" ht="16.5" customHeight="1">
      <c r="B348" s="129"/>
      <c r="C348" s="130" t="s">
        <v>703</v>
      </c>
      <c r="D348" s="130" t="s">
        <v>148</v>
      </c>
      <c r="E348" s="132" t="s">
        <v>2441</v>
      </c>
      <c r="F348" s="133" t="s">
        <v>2442</v>
      </c>
      <c r="G348" s="134" t="s">
        <v>641</v>
      </c>
      <c r="H348" s="135">
        <v>6</v>
      </c>
      <c r="I348" s="136"/>
      <c r="J348" s="137">
        <f>ROUND(I348*H348,2)</f>
        <v>0</v>
      </c>
      <c r="K348" s="133" t="s">
        <v>152</v>
      </c>
      <c r="L348" s="34"/>
      <c r="M348" s="138" t="s">
        <v>3</v>
      </c>
      <c r="N348" s="139" t="s">
        <v>47</v>
      </c>
      <c r="P348" s="140">
        <f>O348*H348</f>
        <v>0</v>
      </c>
      <c r="Q348" s="140">
        <v>0.00014</v>
      </c>
      <c r="R348" s="140">
        <f>Q348*H348</f>
        <v>0.0008399999999999999</v>
      </c>
      <c r="S348" s="140">
        <v>0</v>
      </c>
      <c r="T348" s="141">
        <f>S348*H348</f>
        <v>0</v>
      </c>
      <c r="AR348" s="142" t="s">
        <v>256</v>
      </c>
      <c r="AT348" s="142" t="s">
        <v>148</v>
      </c>
      <c r="AU348" s="142" t="s">
        <v>86</v>
      </c>
      <c r="AY348" s="18" t="s">
        <v>146</v>
      </c>
      <c r="BE348" s="143">
        <f>IF(N348="základní",J348,0)</f>
        <v>0</v>
      </c>
      <c r="BF348" s="143">
        <f>IF(N348="snížená",J348,0)</f>
        <v>0</v>
      </c>
      <c r="BG348" s="143">
        <f>IF(N348="zákl. přenesená",J348,0)</f>
        <v>0</v>
      </c>
      <c r="BH348" s="143">
        <f>IF(N348="sníž. přenesená",J348,0)</f>
        <v>0</v>
      </c>
      <c r="BI348" s="143">
        <f>IF(N348="nulová",J348,0)</f>
        <v>0</v>
      </c>
      <c r="BJ348" s="18" t="s">
        <v>84</v>
      </c>
      <c r="BK348" s="143">
        <f>ROUND(I348*H348,2)</f>
        <v>0</v>
      </c>
      <c r="BL348" s="18" t="s">
        <v>256</v>
      </c>
      <c r="BM348" s="142" t="s">
        <v>2443</v>
      </c>
    </row>
    <row r="349" spans="2:47" s="1" customFormat="1" ht="19.2">
      <c r="B349" s="34"/>
      <c r="D349" s="144" t="s">
        <v>155</v>
      </c>
      <c r="F349" s="145" t="s">
        <v>2444</v>
      </c>
      <c r="I349" s="146"/>
      <c r="L349" s="34"/>
      <c r="M349" s="147"/>
      <c r="T349" s="55"/>
      <c r="AT349" s="18" t="s">
        <v>155</v>
      </c>
      <c r="AU349" s="18" t="s">
        <v>86</v>
      </c>
    </row>
    <row r="350" spans="2:47" s="1" customFormat="1" ht="12">
      <c r="B350" s="34"/>
      <c r="D350" s="148" t="s">
        <v>157</v>
      </c>
      <c r="F350" s="149" t="s">
        <v>2445</v>
      </c>
      <c r="I350" s="146"/>
      <c r="L350" s="34"/>
      <c r="M350" s="147"/>
      <c r="T350" s="55"/>
      <c r="AT350" s="18" t="s">
        <v>157</v>
      </c>
      <c r="AU350" s="18" t="s">
        <v>86</v>
      </c>
    </row>
    <row r="351" spans="2:65" s="1" customFormat="1" ht="16.5" customHeight="1">
      <c r="B351" s="129"/>
      <c r="C351" s="130" t="s">
        <v>709</v>
      </c>
      <c r="D351" s="130" t="s">
        <v>148</v>
      </c>
      <c r="E351" s="132" t="s">
        <v>2446</v>
      </c>
      <c r="F351" s="133" t="s">
        <v>2447</v>
      </c>
      <c r="G351" s="134" t="s">
        <v>641</v>
      </c>
      <c r="H351" s="135">
        <v>6</v>
      </c>
      <c r="I351" s="136"/>
      <c r="J351" s="137">
        <f>ROUND(I351*H351,2)</f>
        <v>0</v>
      </c>
      <c r="K351" s="133" t="s">
        <v>152</v>
      </c>
      <c r="L351" s="34"/>
      <c r="M351" s="138" t="s">
        <v>3</v>
      </c>
      <c r="N351" s="139" t="s">
        <v>47</v>
      </c>
      <c r="P351" s="140">
        <f>O351*H351</f>
        <v>0</v>
      </c>
      <c r="Q351" s="140">
        <v>0.0002375</v>
      </c>
      <c r="R351" s="140">
        <f>Q351*H351</f>
        <v>0.001425</v>
      </c>
      <c r="S351" s="140">
        <v>0</v>
      </c>
      <c r="T351" s="141">
        <f>S351*H351</f>
        <v>0</v>
      </c>
      <c r="AR351" s="142" t="s">
        <v>256</v>
      </c>
      <c r="AT351" s="142" t="s">
        <v>148</v>
      </c>
      <c r="AU351" s="142" t="s">
        <v>86</v>
      </c>
      <c r="AY351" s="18" t="s">
        <v>146</v>
      </c>
      <c r="BE351" s="143">
        <f>IF(N351="základní",J351,0)</f>
        <v>0</v>
      </c>
      <c r="BF351" s="143">
        <f>IF(N351="snížená",J351,0)</f>
        <v>0</v>
      </c>
      <c r="BG351" s="143">
        <f>IF(N351="zákl. přenesená",J351,0)</f>
        <v>0</v>
      </c>
      <c r="BH351" s="143">
        <f>IF(N351="sníž. přenesená",J351,0)</f>
        <v>0</v>
      </c>
      <c r="BI351" s="143">
        <f>IF(N351="nulová",J351,0)</f>
        <v>0</v>
      </c>
      <c r="BJ351" s="18" t="s">
        <v>84</v>
      </c>
      <c r="BK351" s="143">
        <f>ROUND(I351*H351,2)</f>
        <v>0</v>
      </c>
      <c r="BL351" s="18" t="s">
        <v>256</v>
      </c>
      <c r="BM351" s="142" t="s">
        <v>2448</v>
      </c>
    </row>
    <row r="352" spans="2:47" s="1" customFormat="1" ht="19.2">
      <c r="B352" s="34"/>
      <c r="D352" s="144" t="s">
        <v>155</v>
      </c>
      <c r="F352" s="145" t="s">
        <v>2449</v>
      </c>
      <c r="I352" s="146"/>
      <c r="L352" s="34"/>
      <c r="M352" s="147"/>
      <c r="T352" s="55"/>
      <c r="AT352" s="18" t="s">
        <v>155</v>
      </c>
      <c r="AU352" s="18" t="s">
        <v>86</v>
      </c>
    </row>
    <row r="353" spans="2:47" s="1" customFormat="1" ht="12">
      <c r="B353" s="34"/>
      <c r="D353" s="148" t="s">
        <v>157</v>
      </c>
      <c r="F353" s="149" t="s">
        <v>2450</v>
      </c>
      <c r="I353" s="146"/>
      <c r="L353" s="34"/>
      <c r="M353" s="147"/>
      <c r="T353" s="55"/>
      <c r="AT353" s="18" t="s">
        <v>157</v>
      </c>
      <c r="AU353" s="18" t="s">
        <v>86</v>
      </c>
    </row>
    <row r="354" spans="2:65" s="1" customFormat="1" ht="16.5" customHeight="1">
      <c r="B354" s="129"/>
      <c r="C354" s="130" t="s">
        <v>713</v>
      </c>
      <c r="D354" s="130" t="s">
        <v>148</v>
      </c>
      <c r="E354" s="132" t="s">
        <v>2451</v>
      </c>
      <c r="F354" s="133" t="s">
        <v>2452</v>
      </c>
      <c r="G354" s="134" t="s">
        <v>641</v>
      </c>
      <c r="H354" s="135">
        <v>2</v>
      </c>
      <c r="I354" s="136"/>
      <c r="J354" s="137">
        <f>ROUND(I354*H354,2)</f>
        <v>0</v>
      </c>
      <c r="K354" s="133" t="s">
        <v>152</v>
      </c>
      <c r="L354" s="34"/>
      <c r="M354" s="138" t="s">
        <v>3</v>
      </c>
      <c r="N354" s="139" t="s">
        <v>47</v>
      </c>
      <c r="P354" s="140">
        <f>O354*H354</f>
        <v>0</v>
      </c>
      <c r="Q354" s="140">
        <v>0.0002775</v>
      </c>
      <c r="R354" s="140">
        <f>Q354*H354</f>
        <v>0.000555</v>
      </c>
      <c r="S354" s="140">
        <v>0</v>
      </c>
      <c r="T354" s="141">
        <f>S354*H354</f>
        <v>0</v>
      </c>
      <c r="AR354" s="142" t="s">
        <v>256</v>
      </c>
      <c r="AT354" s="142" t="s">
        <v>148</v>
      </c>
      <c r="AU354" s="142" t="s">
        <v>86</v>
      </c>
      <c r="AY354" s="18" t="s">
        <v>146</v>
      </c>
      <c r="BE354" s="143">
        <f>IF(N354="základní",J354,0)</f>
        <v>0</v>
      </c>
      <c r="BF354" s="143">
        <f>IF(N354="snížená",J354,0)</f>
        <v>0</v>
      </c>
      <c r="BG354" s="143">
        <f>IF(N354="zákl. přenesená",J354,0)</f>
        <v>0</v>
      </c>
      <c r="BH354" s="143">
        <f>IF(N354="sníž. přenesená",J354,0)</f>
        <v>0</v>
      </c>
      <c r="BI354" s="143">
        <f>IF(N354="nulová",J354,0)</f>
        <v>0</v>
      </c>
      <c r="BJ354" s="18" t="s">
        <v>84</v>
      </c>
      <c r="BK354" s="143">
        <f>ROUND(I354*H354,2)</f>
        <v>0</v>
      </c>
      <c r="BL354" s="18" t="s">
        <v>256</v>
      </c>
      <c r="BM354" s="142" t="s">
        <v>2453</v>
      </c>
    </row>
    <row r="355" spans="2:47" s="1" customFormat="1" ht="19.2">
      <c r="B355" s="34"/>
      <c r="D355" s="144" t="s">
        <v>155</v>
      </c>
      <c r="F355" s="145" t="s">
        <v>2454</v>
      </c>
      <c r="I355" s="146"/>
      <c r="L355" s="34"/>
      <c r="M355" s="147"/>
      <c r="T355" s="55"/>
      <c r="AT355" s="18" t="s">
        <v>155</v>
      </c>
      <c r="AU355" s="18" t="s">
        <v>86</v>
      </c>
    </row>
    <row r="356" spans="2:47" s="1" customFormat="1" ht="12">
      <c r="B356" s="34"/>
      <c r="D356" s="148" t="s">
        <v>157</v>
      </c>
      <c r="F356" s="149" t="s">
        <v>2455</v>
      </c>
      <c r="I356" s="146"/>
      <c r="L356" s="34"/>
      <c r="M356" s="147"/>
      <c r="T356" s="55"/>
      <c r="AT356" s="18" t="s">
        <v>157</v>
      </c>
      <c r="AU356" s="18" t="s">
        <v>86</v>
      </c>
    </row>
    <row r="357" spans="2:65" s="1" customFormat="1" ht="33" customHeight="1">
      <c r="B357" s="129"/>
      <c r="C357" s="130" t="s">
        <v>721</v>
      </c>
      <c r="D357" s="130" t="s">
        <v>148</v>
      </c>
      <c r="E357" s="132" t="s">
        <v>2456</v>
      </c>
      <c r="F357" s="133" t="s">
        <v>2457</v>
      </c>
      <c r="G357" s="134" t="s">
        <v>641</v>
      </c>
      <c r="H357" s="135">
        <v>3</v>
      </c>
      <c r="I357" s="136"/>
      <c r="J357" s="137">
        <f>ROUND(I357*H357,2)</f>
        <v>0</v>
      </c>
      <c r="K357" s="133" t="s">
        <v>152</v>
      </c>
      <c r="L357" s="34"/>
      <c r="M357" s="138" t="s">
        <v>3</v>
      </c>
      <c r="N357" s="139" t="s">
        <v>47</v>
      </c>
      <c r="P357" s="140">
        <f>O357*H357</f>
        <v>0</v>
      </c>
      <c r="Q357" s="140">
        <v>0.0004811495</v>
      </c>
      <c r="R357" s="140">
        <f>Q357*H357</f>
        <v>0.0014434485000000001</v>
      </c>
      <c r="S357" s="140">
        <v>0</v>
      </c>
      <c r="T357" s="141">
        <f>S357*H357</f>
        <v>0</v>
      </c>
      <c r="AR357" s="142" t="s">
        <v>256</v>
      </c>
      <c r="AT357" s="142" t="s">
        <v>148</v>
      </c>
      <c r="AU357" s="142" t="s">
        <v>86</v>
      </c>
      <c r="AY357" s="18" t="s">
        <v>146</v>
      </c>
      <c r="BE357" s="143">
        <f>IF(N357="základní",J357,0)</f>
        <v>0</v>
      </c>
      <c r="BF357" s="143">
        <f>IF(N357="snížená",J357,0)</f>
        <v>0</v>
      </c>
      <c r="BG357" s="143">
        <f>IF(N357="zákl. přenesená",J357,0)</f>
        <v>0</v>
      </c>
      <c r="BH357" s="143">
        <f>IF(N357="sníž. přenesená",J357,0)</f>
        <v>0</v>
      </c>
      <c r="BI357" s="143">
        <f>IF(N357="nulová",J357,0)</f>
        <v>0</v>
      </c>
      <c r="BJ357" s="18" t="s">
        <v>84</v>
      </c>
      <c r="BK357" s="143">
        <f>ROUND(I357*H357,2)</f>
        <v>0</v>
      </c>
      <c r="BL357" s="18" t="s">
        <v>256</v>
      </c>
      <c r="BM357" s="142" t="s">
        <v>2458</v>
      </c>
    </row>
    <row r="358" spans="2:47" s="1" customFormat="1" ht="28.8">
      <c r="B358" s="34"/>
      <c r="D358" s="144" t="s">
        <v>155</v>
      </c>
      <c r="F358" s="145" t="s">
        <v>2459</v>
      </c>
      <c r="I358" s="146"/>
      <c r="L358" s="34"/>
      <c r="M358" s="147"/>
      <c r="T358" s="55"/>
      <c r="AT358" s="18" t="s">
        <v>155</v>
      </c>
      <c r="AU358" s="18" t="s">
        <v>86</v>
      </c>
    </row>
    <row r="359" spans="2:47" s="1" customFormat="1" ht="12">
      <c r="B359" s="34"/>
      <c r="D359" s="148" t="s">
        <v>157</v>
      </c>
      <c r="F359" s="149" t="s">
        <v>2460</v>
      </c>
      <c r="I359" s="146"/>
      <c r="L359" s="34"/>
      <c r="M359" s="147"/>
      <c r="T359" s="55"/>
      <c r="AT359" s="18" t="s">
        <v>157</v>
      </c>
      <c r="AU359" s="18" t="s">
        <v>86</v>
      </c>
    </row>
    <row r="360" spans="2:65" s="1" customFormat="1" ht="24.15" customHeight="1">
      <c r="B360" s="129"/>
      <c r="C360" s="130" t="s">
        <v>727</v>
      </c>
      <c r="D360" s="130" t="s">
        <v>148</v>
      </c>
      <c r="E360" s="132" t="s">
        <v>2461</v>
      </c>
      <c r="F360" s="133" t="s">
        <v>2462</v>
      </c>
      <c r="G360" s="134" t="s">
        <v>1004</v>
      </c>
      <c r="H360" s="188"/>
      <c r="I360" s="136"/>
      <c r="J360" s="137">
        <f>ROUND(I360*H360,2)</f>
        <v>0</v>
      </c>
      <c r="K360" s="133" t="s">
        <v>152</v>
      </c>
      <c r="L360" s="34"/>
      <c r="M360" s="138" t="s">
        <v>3</v>
      </c>
      <c r="N360" s="139" t="s">
        <v>47</v>
      </c>
      <c r="P360" s="140">
        <f>O360*H360</f>
        <v>0</v>
      </c>
      <c r="Q360" s="140">
        <v>0</v>
      </c>
      <c r="R360" s="140">
        <f>Q360*H360</f>
        <v>0</v>
      </c>
      <c r="S360" s="140">
        <v>0</v>
      </c>
      <c r="T360" s="141">
        <f>S360*H360</f>
        <v>0</v>
      </c>
      <c r="AR360" s="142" t="s">
        <v>256</v>
      </c>
      <c r="AT360" s="142" t="s">
        <v>148</v>
      </c>
      <c r="AU360" s="142" t="s">
        <v>86</v>
      </c>
      <c r="AY360" s="18" t="s">
        <v>146</v>
      </c>
      <c r="BE360" s="143">
        <f>IF(N360="základní",J360,0)</f>
        <v>0</v>
      </c>
      <c r="BF360" s="143">
        <f>IF(N360="snížená",J360,0)</f>
        <v>0</v>
      </c>
      <c r="BG360" s="143">
        <f>IF(N360="zákl. přenesená",J360,0)</f>
        <v>0</v>
      </c>
      <c r="BH360" s="143">
        <f>IF(N360="sníž. přenesená",J360,0)</f>
        <v>0</v>
      </c>
      <c r="BI360" s="143">
        <f>IF(N360="nulová",J360,0)</f>
        <v>0</v>
      </c>
      <c r="BJ360" s="18" t="s">
        <v>84</v>
      </c>
      <c r="BK360" s="143">
        <f>ROUND(I360*H360,2)</f>
        <v>0</v>
      </c>
      <c r="BL360" s="18" t="s">
        <v>256</v>
      </c>
      <c r="BM360" s="142" t="s">
        <v>2463</v>
      </c>
    </row>
    <row r="361" spans="2:47" s="1" customFormat="1" ht="28.8">
      <c r="B361" s="34"/>
      <c r="D361" s="144" t="s">
        <v>155</v>
      </c>
      <c r="F361" s="145" t="s">
        <v>2464</v>
      </c>
      <c r="I361" s="146"/>
      <c r="L361" s="34"/>
      <c r="M361" s="147"/>
      <c r="T361" s="55"/>
      <c r="AT361" s="18" t="s">
        <v>155</v>
      </c>
      <c r="AU361" s="18" t="s">
        <v>86</v>
      </c>
    </row>
    <row r="362" spans="2:47" s="1" customFormat="1" ht="12">
      <c r="B362" s="34"/>
      <c r="D362" s="148" t="s">
        <v>157</v>
      </c>
      <c r="F362" s="149" t="s">
        <v>2465</v>
      </c>
      <c r="I362" s="146"/>
      <c r="L362" s="34"/>
      <c r="M362" s="147"/>
      <c r="T362" s="55"/>
      <c r="AT362" s="18" t="s">
        <v>157</v>
      </c>
      <c r="AU362" s="18" t="s">
        <v>86</v>
      </c>
    </row>
    <row r="363" spans="2:63" s="11" customFormat="1" ht="22.95" customHeight="1">
      <c r="B363" s="117"/>
      <c r="D363" s="118" t="s">
        <v>75</v>
      </c>
      <c r="E363" s="127" t="s">
        <v>2466</v>
      </c>
      <c r="F363" s="127" t="s">
        <v>2467</v>
      </c>
      <c r="I363" s="120"/>
      <c r="J363" s="128">
        <f>BK363</f>
        <v>0</v>
      </c>
      <c r="L363" s="117"/>
      <c r="M363" s="122"/>
      <c r="P363" s="123">
        <f>SUM(P364:P384)</f>
        <v>0</v>
      </c>
      <c r="R363" s="123">
        <f>SUM(R364:R384)</f>
        <v>0.09045</v>
      </c>
      <c r="T363" s="124">
        <f>SUM(T364:T384)</f>
        <v>0</v>
      </c>
      <c r="AR363" s="118" t="s">
        <v>86</v>
      </c>
      <c r="AT363" s="125" t="s">
        <v>75</v>
      </c>
      <c r="AU363" s="125" t="s">
        <v>84</v>
      </c>
      <c r="AY363" s="118" t="s">
        <v>146</v>
      </c>
      <c r="BK363" s="126">
        <f>SUM(BK364:BK384)</f>
        <v>0</v>
      </c>
    </row>
    <row r="364" spans="2:65" s="1" customFormat="1" ht="24.15" customHeight="1">
      <c r="B364" s="129"/>
      <c r="C364" s="130" t="s">
        <v>733</v>
      </c>
      <c r="D364" s="130" t="s">
        <v>148</v>
      </c>
      <c r="E364" s="132" t="s">
        <v>2468</v>
      </c>
      <c r="F364" s="133" t="s">
        <v>2469</v>
      </c>
      <c r="G364" s="134" t="s">
        <v>2272</v>
      </c>
      <c r="H364" s="135">
        <v>2</v>
      </c>
      <c r="I364" s="136"/>
      <c r="J364" s="137">
        <f>ROUND(I364*H364,2)</f>
        <v>0</v>
      </c>
      <c r="K364" s="133" t="s">
        <v>152</v>
      </c>
      <c r="L364" s="34"/>
      <c r="M364" s="138" t="s">
        <v>3</v>
      </c>
      <c r="N364" s="139" t="s">
        <v>47</v>
      </c>
      <c r="P364" s="140">
        <f>O364*H364</f>
        <v>0</v>
      </c>
      <c r="Q364" s="140">
        <v>0</v>
      </c>
      <c r="R364" s="140">
        <f>Q364*H364</f>
        <v>0</v>
      </c>
      <c r="S364" s="140">
        <v>0</v>
      </c>
      <c r="T364" s="141">
        <f>S364*H364</f>
        <v>0</v>
      </c>
      <c r="AR364" s="142" t="s">
        <v>256</v>
      </c>
      <c r="AT364" s="142" t="s">
        <v>148</v>
      </c>
      <c r="AU364" s="142" t="s">
        <v>86</v>
      </c>
      <c r="AY364" s="18" t="s">
        <v>146</v>
      </c>
      <c r="BE364" s="143">
        <f>IF(N364="základní",J364,0)</f>
        <v>0</v>
      </c>
      <c r="BF364" s="143">
        <f>IF(N364="snížená",J364,0)</f>
        <v>0</v>
      </c>
      <c r="BG364" s="143">
        <f>IF(N364="zákl. přenesená",J364,0)</f>
        <v>0</v>
      </c>
      <c r="BH364" s="143">
        <f>IF(N364="sníž. přenesená",J364,0)</f>
        <v>0</v>
      </c>
      <c r="BI364" s="143">
        <f>IF(N364="nulová",J364,0)</f>
        <v>0</v>
      </c>
      <c r="BJ364" s="18" t="s">
        <v>84</v>
      </c>
      <c r="BK364" s="143">
        <f>ROUND(I364*H364,2)</f>
        <v>0</v>
      </c>
      <c r="BL364" s="18" t="s">
        <v>256</v>
      </c>
      <c r="BM364" s="142" t="s">
        <v>2470</v>
      </c>
    </row>
    <row r="365" spans="2:47" s="1" customFormat="1" ht="19.2">
      <c r="B365" s="34"/>
      <c r="D365" s="144" t="s">
        <v>155</v>
      </c>
      <c r="F365" s="145" t="s">
        <v>2471</v>
      </c>
      <c r="I365" s="146"/>
      <c r="L365" s="34"/>
      <c r="M365" s="147"/>
      <c r="T365" s="55"/>
      <c r="AT365" s="18" t="s">
        <v>155</v>
      </c>
      <c r="AU365" s="18" t="s">
        <v>86</v>
      </c>
    </row>
    <row r="366" spans="2:47" s="1" customFormat="1" ht="12">
      <c r="B366" s="34"/>
      <c r="D366" s="148" t="s">
        <v>157</v>
      </c>
      <c r="F366" s="149" t="s">
        <v>2472</v>
      </c>
      <c r="I366" s="146"/>
      <c r="L366" s="34"/>
      <c r="M366" s="147"/>
      <c r="T366" s="55"/>
      <c r="AT366" s="18" t="s">
        <v>157</v>
      </c>
      <c r="AU366" s="18" t="s">
        <v>86</v>
      </c>
    </row>
    <row r="367" spans="2:65" s="1" customFormat="1" ht="24.15" customHeight="1">
      <c r="B367" s="129"/>
      <c r="C367" s="170" t="s">
        <v>738</v>
      </c>
      <c r="D367" s="170" t="s">
        <v>257</v>
      </c>
      <c r="E367" s="172" t="s">
        <v>2473</v>
      </c>
      <c r="F367" s="173" t="s">
        <v>2474</v>
      </c>
      <c r="G367" s="174" t="s">
        <v>641</v>
      </c>
      <c r="H367" s="175">
        <v>2</v>
      </c>
      <c r="I367" s="176"/>
      <c r="J367" s="177">
        <f>ROUND(I367*H367,2)</f>
        <v>0</v>
      </c>
      <c r="K367" s="173" t="s">
        <v>152</v>
      </c>
      <c r="L367" s="178"/>
      <c r="M367" s="179" t="s">
        <v>3</v>
      </c>
      <c r="N367" s="180" t="s">
        <v>47</v>
      </c>
      <c r="P367" s="140">
        <f>O367*H367</f>
        <v>0</v>
      </c>
      <c r="Q367" s="140">
        <v>0.0025</v>
      </c>
      <c r="R367" s="140">
        <f>Q367*H367</f>
        <v>0.005</v>
      </c>
      <c r="S367" s="140">
        <v>0</v>
      </c>
      <c r="T367" s="141">
        <f>S367*H367</f>
        <v>0</v>
      </c>
      <c r="AR367" s="142" t="s">
        <v>379</v>
      </c>
      <c r="AT367" s="142" t="s">
        <v>257</v>
      </c>
      <c r="AU367" s="142" t="s">
        <v>86</v>
      </c>
      <c r="AY367" s="18" t="s">
        <v>146</v>
      </c>
      <c r="BE367" s="143">
        <f>IF(N367="základní",J367,0)</f>
        <v>0</v>
      </c>
      <c r="BF367" s="143">
        <f>IF(N367="snížená",J367,0)</f>
        <v>0</v>
      </c>
      <c r="BG367" s="143">
        <f>IF(N367="zákl. přenesená",J367,0)</f>
        <v>0</v>
      </c>
      <c r="BH367" s="143">
        <f>IF(N367="sníž. přenesená",J367,0)</f>
        <v>0</v>
      </c>
      <c r="BI367" s="143">
        <f>IF(N367="nulová",J367,0)</f>
        <v>0</v>
      </c>
      <c r="BJ367" s="18" t="s">
        <v>84</v>
      </c>
      <c r="BK367" s="143">
        <f>ROUND(I367*H367,2)</f>
        <v>0</v>
      </c>
      <c r="BL367" s="18" t="s">
        <v>256</v>
      </c>
      <c r="BM367" s="142" t="s">
        <v>2475</v>
      </c>
    </row>
    <row r="368" spans="2:47" s="1" customFormat="1" ht="12">
      <c r="B368" s="34"/>
      <c r="D368" s="144" t="s">
        <v>155</v>
      </c>
      <c r="F368" s="145" t="s">
        <v>2474</v>
      </c>
      <c r="I368" s="146"/>
      <c r="L368" s="34"/>
      <c r="M368" s="147"/>
      <c r="T368" s="55"/>
      <c r="AT368" s="18" t="s">
        <v>155</v>
      </c>
      <c r="AU368" s="18" t="s">
        <v>86</v>
      </c>
    </row>
    <row r="369" spans="2:65" s="1" customFormat="1" ht="24.15" customHeight="1">
      <c r="B369" s="129"/>
      <c r="C369" s="130" t="s">
        <v>743</v>
      </c>
      <c r="D369" s="130" t="s">
        <v>148</v>
      </c>
      <c r="E369" s="132" t="s">
        <v>2476</v>
      </c>
      <c r="F369" s="133" t="s">
        <v>2477</v>
      </c>
      <c r="G369" s="134" t="s">
        <v>2272</v>
      </c>
      <c r="H369" s="135">
        <v>9</v>
      </c>
      <c r="I369" s="136"/>
      <c r="J369" s="137">
        <f>ROUND(I369*H369,2)</f>
        <v>0</v>
      </c>
      <c r="K369" s="133" t="s">
        <v>152</v>
      </c>
      <c r="L369" s="34"/>
      <c r="M369" s="138" t="s">
        <v>3</v>
      </c>
      <c r="N369" s="139" t="s">
        <v>47</v>
      </c>
      <c r="P369" s="140">
        <f>O369*H369</f>
        <v>0</v>
      </c>
      <c r="Q369" s="140">
        <v>0</v>
      </c>
      <c r="R369" s="140">
        <f>Q369*H369</f>
        <v>0</v>
      </c>
      <c r="S369" s="140">
        <v>0</v>
      </c>
      <c r="T369" s="141">
        <f>S369*H369</f>
        <v>0</v>
      </c>
      <c r="AR369" s="142" t="s">
        <v>256</v>
      </c>
      <c r="AT369" s="142" t="s">
        <v>148</v>
      </c>
      <c r="AU369" s="142" t="s">
        <v>86</v>
      </c>
      <c r="AY369" s="18" t="s">
        <v>146</v>
      </c>
      <c r="BE369" s="143">
        <f>IF(N369="základní",J369,0)</f>
        <v>0</v>
      </c>
      <c r="BF369" s="143">
        <f>IF(N369="snížená",J369,0)</f>
        <v>0</v>
      </c>
      <c r="BG369" s="143">
        <f>IF(N369="zákl. přenesená",J369,0)</f>
        <v>0</v>
      </c>
      <c r="BH369" s="143">
        <f>IF(N369="sníž. přenesená",J369,0)</f>
        <v>0</v>
      </c>
      <c r="BI369" s="143">
        <f>IF(N369="nulová",J369,0)</f>
        <v>0</v>
      </c>
      <c r="BJ369" s="18" t="s">
        <v>84</v>
      </c>
      <c r="BK369" s="143">
        <f>ROUND(I369*H369,2)</f>
        <v>0</v>
      </c>
      <c r="BL369" s="18" t="s">
        <v>256</v>
      </c>
      <c r="BM369" s="142" t="s">
        <v>2478</v>
      </c>
    </row>
    <row r="370" spans="2:47" s="1" customFormat="1" ht="19.2">
      <c r="B370" s="34"/>
      <c r="D370" s="144" t="s">
        <v>155</v>
      </c>
      <c r="F370" s="145" t="s">
        <v>2479</v>
      </c>
      <c r="I370" s="146"/>
      <c r="L370" s="34"/>
      <c r="M370" s="147"/>
      <c r="T370" s="55"/>
      <c r="AT370" s="18" t="s">
        <v>155</v>
      </c>
      <c r="AU370" s="18" t="s">
        <v>86</v>
      </c>
    </row>
    <row r="371" spans="2:47" s="1" customFormat="1" ht="12">
      <c r="B371" s="34"/>
      <c r="D371" s="148" t="s">
        <v>157</v>
      </c>
      <c r="F371" s="149" t="s">
        <v>2480</v>
      </c>
      <c r="I371" s="146"/>
      <c r="L371" s="34"/>
      <c r="M371" s="147"/>
      <c r="T371" s="55"/>
      <c r="AT371" s="18" t="s">
        <v>157</v>
      </c>
      <c r="AU371" s="18" t="s">
        <v>86</v>
      </c>
    </row>
    <row r="372" spans="2:65" s="1" customFormat="1" ht="33" customHeight="1">
      <c r="B372" s="129"/>
      <c r="C372" s="170" t="s">
        <v>749</v>
      </c>
      <c r="D372" s="170" t="s">
        <v>257</v>
      </c>
      <c r="E372" s="172" t="s">
        <v>2481</v>
      </c>
      <c r="F372" s="173" t="s">
        <v>2482</v>
      </c>
      <c r="G372" s="174" t="s">
        <v>641</v>
      </c>
      <c r="H372" s="175">
        <v>9</v>
      </c>
      <c r="I372" s="176"/>
      <c r="J372" s="177">
        <f>ROUND(I372*H372,2)</f>
        <v>0</v>
      </c>
      <c r="K372" s="173" t="s">
        <v>152</v>
      </c>
      <c r="L372" s="178"/>
      <c r="M372" s="179" t="s">
        <v>3</v>
      </c>
      <c r="N372" s="180" t="s">
        <v>47</v>
      </c>
      <c r="P372" s="140">
        <f>O372*H372</f>
        <v>0</v>
      </c>
      <c r="Q372" s="140">
        <v>0.0087</v>
      </c>
      <c r="R372" s="140">
        <f>Q372*H372</f>
        <v>0.0783</v>
      </c>
      <c r="S372" s="140">
        <v>0</v>
      </c>
      <c r="T372" s="141">
        <f>S372*H372</f>
        <v>0</v>
      </c>
      <c r="AR372" s="142" t="s">
        <v>379</v>
      </c>
      <c r="AT372" s="142" t="s">
        <v>257</v>
      </c>
      <c r="AU372" s="142" t="s">
        <v>86</v>
      </c>
      <c r="AY372" s="18" t="s">
        <v>146</v>
      </c>
      <c r="BE372" s="143">
        <f>IF(N372="základní",J372,0)</f>
        <v>0</v>
      </c>
      <c r="BF372" s="143">
        <f>IF(N372="snížená",J372,0)</f>
        <v>0</v>
      </c>
      <c r="BG372" s="143">
        <f>IF(N372="zákl. přenesená",J372,0)</f>
        <v>0</v>
      </c>
      <c r="BH372" s="143">
        <f>IF(N372="sníž. přenesená",J372,0)</f>
        <v>0</v>
      </c>
      <c r="BI372" s="143">
        <f>IF(N372="nulová",J372,0)</f>
        <v>0</v>
      </c>
      <c r="BJ372" s="18" t="s">
        <v>84</v>
      </c>
      <c r="BK372" s="143">
        <f>ROUND(I372*H372,2)</f>
        <v>0</v>
      </c>
      <c r="BL372" s="18" t="s">
        <v>256</v>
      </c>
      <c r="BM372" s="142" t="s">
        <v>2483</v>
      </c>
    </row>
    <row r="373" spans="2:47" s="1" customFormat="1" ht="19.2">
      <c r="B373" s="34"/>
      <c r="D373" s="144" t="s">
        <v>155</v>
      </c>
      <c r="F373" s="145" t="s">
        <v>2482</v>
      </c>
      <c r="I373" s="146"/>
      <c r="L373" s="34"/>
      <c r="M373" s="147"/>
      <c r="T373" s="55"/>
      <c r="AT373" s="18" t="s">
        <v>155</v>
      </c>
      <c r="AU373" s="18" t="s">
        <v>86</v>
      </c>
    </row>
    <row r="374" spans="2:65" s="1" customFormat="1" ht="16.5" customHeight="1">
      <c r="B374" s="129"/>
      <c r="C374" s="130" t="s">
        <v>753</v>
      </c>
      <c r="D374" s="130" t="s">
        <v>148</v>
      </c>
      <c r="E374" s="132" t="s">
        <v>2484</v>
      </c>
      <c r="F374" s="133" t="s">
        <v>2485</v>
      </c>
      <c r="G374" s="134" t="s">
        <v>2272</v>
      </c>
      <c r="H374" s="135">
        <v>11</v>
      </c>
      <c r="I374" s="136"/>
      <c r="J374" s="137">
        <f>ROUND(I374*H374,2)</f>
        <v>0</v>
      </c>
      <c r="K374" s="133" t="s">
        <v>152</v>
      </c>
      <c r="L374" s="34"/>
      <c r="M374" s="138" t="s">
        <v>3</v>
      </c>
      <c r="N374" s="139" t="s">
        <v>47</v>
      </c>
      <c r="P374" s="140">
        <f>O374*H374</f>
        <v>0</v>
      </c>
      <c r="Q374" s="140">
        <v>0.00015</v>
      </c>
      <c r="R374" s="140">
        <f>Q374*H374</f>
        <v>0.0016499999999999998</v>
      </c>
      <c r="S374" s="140">
        <v>0</v>
      </c>
      <c r="T374" s="141">
        <f>S374*H374</f>
        <v>0</v>
      </c>
      <c r="AR374" s="142" t="s">
        <v>256</v>
      </c>
      <c r="AT374" s="142" t="s">
        <v>148</v>
      </c>
      <c r="AU374" s="142" t="s">
        <v>86</v>
      </c>
      <c r="AY374" s="18" t="s">
        <v>146</v>
      </c>
      <c r="BE374" s="143">
        <f>IF(N374="základní",J374,0)</f>
        <v>0</v>
      </c>
      <c r="BF374" s="143">
        <f>IF(N374="snížená",J374,0)</f>
        <v>0</v>
      </c>
      <c r="BG374" s="143">
        <f>IF(N374="zákl. přenesená",J374,0)</f>
        <v>0</v>
      </c>
      <c r="BH374" s="143">
        <f>IF(N374="sníž. přenesená",J374,0)</f>
        <v>0</v>
      </c>
      <c r="BI374" s="143">
        <f>IF(N374="nulová",J374,0)</f>
        <v>0</v>
      </c>
      <c r="BJ374" s="18" t="s">
        <v>84</v>
      </c>
      <c r="BK374" s="143">
        <f>ROUND(I374*H374,2)</f>
        <v>0</v>
      </c>
      <c r="BL374" s="18" t="s">
        <v>256</v>
      </c>
      <c r="BM374" s="142" t="s">
        <v>2486</v>
      </c>
    </row>
    <row r="375" spans="2:47" s="1" customFormat="1" ht="19.2">
      <c r="B375" s="34"/>
      <c r="D375" s="144" t="s">
        <v>155</v>
      </c>
      <c r="F375" s="145" t="s">
        <v>2487</v>
      </c>
      <c r="I375" s="146"/>
      <c r="L375" s="34"/>
      <c r="M375" s="147"/>
      <c r="T375" s="55"/>
      <c r="AT375" s="18" t="s">
        <v>155</v>
      </c>
      <c r="AU375" s="18" t="s">
        <v>86</v>
      </c>
    </row>
    <row r="376" spans="2:47" s="1" customFormat="1" ht="12">
      <c r="B376" s="34"/>
      <c r="D376" s="148" t="s">
        <v>157</v>
      </c>
      <c r="F376" s="149" t="s">
        <v>2488</v>
      </c>
      <c r="I376" s="146"/>
      <c r="L376" s="34"/>
      <c r="M376" s="147"/>
      <c r="T376" s="55"/>
      <c r="AT376" s="18" t="s">
        <v>157</v>
      </c>
      <c r="AU376" s="18" t="s">
        <v>86</v>
      </c>
    </row>
    <row r="377" spans="2:51" s="12" customFormat="1" ht="12">
      <c r="B377" s="150"/>
      <c r="D377" s="144" t="s">
        <v>171</v>
      </c>
      <c r="E377" s="151" t="s">
        <v>3</v>
      </c>
      <c r="F377" s="152" t="s">
        <v>2489</v>
      </c>
      <c r="H377" s="153">
        <v>11</v>
      </c>
      <c r="I377" s="154"/>
      <c r="L377" s="150"/>
      <c r="M377" s="155"/>
      <c r="T377" s="156"/>
      <c r="AT377" s="151" t="s">
        <v>171</v>
      </c>
      <c r="AU377" s="151" t="s">
        <v>86</v>
      </c>
      <c r="AV377" s="12" t="s">
        <v>86</v>
      </c>
      <c r="AW377" s="12" t="s">
        <v>37</v>
      </c>
      <c r="AX377" s="12" t="s">
        <v>84</v>
      </c>
      <c r="AY377" s="151" t="s">
        <v>146</v>
      </c>
    </row>
    <row r="378" spans="2:65" s="1" customFormat="1" ht="16.5" customHeight="1">
      <c r="B378" s="129"/>
      <c r="C378" s="130" t="s">
        <v>757</v>
      </c>
      <c r="D378" s="130" t="s">
        <v>148</v>
      </c>
      <c r="E378" s="132" t="s">
        <v>2490</v>
      </c>
      <c r="F378" s="133" t="s">
        <v>2491</v>
      </c>
      <c r="G378" s="134" t="s">
        <v>2272</v>
      </c>
      <c r="H378" s="135">
        <v>11</v>
      </c>
      <c r="I378" s="136"/>
      <c r="J378" s="137">
        <f>ROUND(I378*H378,2)</f>
        <v>0</v>
      </c>
      <c r="K378" s="133" t="s">
        <v>152</v>
      </c>
      <c r="L378" s="34"/>
      <c r="M378" s="138" t="s">
        <v>3</v>
      </c>
      <c r="N378" s="139" t="s">
        <v>47</v>
      </c>
      <c r="P378" s="140">
        <f>O378*H378</f>
        <v>0</v>
      </c>
      <c r="Q378" s="140">
        <v>0.0005</v>
      </c>
      <c r="R378" s="140">
        <f>Q378*H378</f>
        <v>0.0055</v>
      </c>
      <c r="S378" s="140">
        <v>0</v>
      </c>
      <c r="T378" s="141">
        <f>S378*H378</f>
        <v>0</v>
      </c>
      <c r="AR378" s="142" t="s">
        <v>256</v>
      </c>
      <c r="AT378" s="142" t="s">
        <v>148</v>
      </c>
      <c r="AU378" s="142" t="s">
        <v>86</v>
      </c>
      <c r="AY378" s="18" t="s">
        <v>146</v>
      </c>
      <c r="BE378" s="143">
        <f>IF(N378="základní",J378,0)</f>
        <v>0</v>
      </c>
      <c r="BF378" s="143">
        <f>IF(N378="snížená",J378,0)</f>
        <v>0</v>
      </c>
      <c r="BG378" s="143">
        <f>IF(N378="zákl. přenesená",J378,0)</f>
        <v>0</v>
      </c>
      <c r="BH378" s="143">
        <f>IF(N378="sníž. přenesená",J378,0)</f>
        <v>0</v>
      </c>
      <c r="BI378" s="143">
        <f>IF(N378="nulová",J378,0)</f>
        <v>0</v>
      </c>
      <c r="BJ378" s="18" t="s">
        <v>84</v>
      </c>
      <c r="BK378" s="143">
        <f>ROUND(I378*H378,2)</f>
        <v>0</v>
      </c>
      <c r="BL378" s="18" t="s">
        <v>256</v>
      </c>
      <c r="BM378" s="142" t="s">
        <v>2492</v>
      </c>
    </row>
    <row r="379" spans="2:47" s="1" customFormat="1" ht="19.2">
      <c r="B379" s="34"/>
      <c r="D379" s="144" t="s">
        <v>155</v>
      </c>
      <c r="F379" s="145" t="s">
        <v>2493</v>
      </c>
      <c r="I379" s="146"/>
      <c r="L379" s="34"/>
      <c r="M379" s="147"/>
      <c r="T379" s="55"/>
      <c r="AT379" s="18" t="s">
        <v>155</v>
      </c>
      <c r="AU379" s="18" t="s">
        <v>86</v>
      </c>
    </row>
    <row r="380" spans="2:47" s="1" customFormat="1" ht="12">
      <c r="B380" s="34"/>
      <c r="D380" s="148" t="s">
        <v>157</v>
      </c>
      <c r="F380" s="149" t="s">
        <v>2494</v>
      </c>
      <c r="I380" s="146"/>
      <c r="L380" s="34"/>
      <c r="M380" s="147"/>
      <c r="T380" s="55"/>
      <c r="AT380" s="18" t="s">
        <v>157</v>
      </c>
      <c r="AU380" s="18" t="s">
        <v>86</v>
      </c>
    </row>
    <row r="381" spans="2:51" s="12" customFormat="1" ht="12">
      <c r="B381" s="150"/>
      <c r="D381" s="144" t="s">
        <v>171</v>
      </c>
      <c r="E381" s="151" t="s">
        <v>3</v>
      </c>
      <c r="F381" s="152" t="s">
        <v>2489</v>
      </c>
      <c r="H381" s="153">
        <v>11</v>
      </c>
      <c r="I381" s="154"/>
      <c r="L381" s="150"/>
      <c r="M381" s="155"/>
      <c r="T381" s="156"/>
      <c r="AT381" s="151" t="s">
        <v>171</v>
      </c>
      <c r="AU381" s="151" t="s">
        <v>86</v>
      </c>
      <c r="AV381" s="12" t="s">
        <v>86</v>
      </c>
      <c r="AW381" s="12" t="s">
        <v>37</v>
      </c>
      <c r="AX381" s="12" t="s">
        <v>84</v>
      </c>
      <c r="AY381" s="151" t="s">
        <v>146</v>
      </c>
    </row>
    <row r="382" spans="2:65" s="1" customFormat="1" ht="24.15" customHeight="1">
      <c r="B382" s="129"/>
      <c r="C382" s="130" t="s">
        <v>763</v>
      </c>
      <c r="D382" s="130" t="s">
        <v>148</v>
      </c>
      <c r="E382" s="132" t="s">
        <v>2495</v>
      </c>
      <c r="F382" s="133" t="s">
        <v>2496</v>
      </c>
      <c r="G382" s="134" t="s">
        <v>1004</v>
      </c>
      <c r="H382" s="188"/>
      <c r="I382" s="136"/>
      <c r="J382" s="137">
        <f>ROUND(I382*H382,2)</f>
        <v>0</v>
      </c>
      <c r="K382" s="133" t="s">
        <v>152</v>
      </c>
      <c r="L382" s="34"/>
      <c r="M382" s="138" t="s">
        <v>3</v>
      </c>
      <c r="N382" s="139" t="s">
        <v>47</v>
      </c>
      <c r="P382" s="140">
        <f>O382*H382</f>
        <v>0</v>
      </c>
      <c r="Q382" s="140">
        <v>0</v>
      </c>
      <c r="R382" s="140">
        <f>Q382*H382</f>
        <v>0</v>
      </c>
      <c r="S382" s="140">
        <v>0</v>
      </c>
      <c r="T382" s="141">
        <f>S382*H382</f>
        <v>0</v>
      </c>
      <c r="AR382" s="142" t="s">
        <v>256</v>
      </c>
      <c r="AT382" s="142" t="s">
        <v>148</v>
      </c>
      <c r="AU382" s="142" t="s">
        <v>86</v>
      </c>
      <c r="AY382" s="18" t="s">
        <v>146</v>
      </c>
      <c r="BE382" s="143">
        <f>IF(N382="základní",J382,0)</f>
        <v>0</v>
      </c>
      <c r="BF382" s="143">
        <f>IF(N382="snížená",J382,0)</f>
        <v>0</v>
      </c>
      <c r="BG382" s="143">
        <f>IF(N382="zákl. přenesená",J382,0)</f>
        <v>0</v>
      </c>
      <c r="BH382" s="143">
        <f>IF(N382="sníž. přenesená",J382,0)</f>
        <v>0</v>
      </c>
      <c r="BI382" s="143">
        <f>IF(N382="nulová",J382,0)</f>
        <v>0</v>
      </c>
      <c r="BJ382" s="18" t="s">
        <v>84</v>
      </c>
      <c r="BK382" s="143">
        <f>ROUND(I382*H382,2)</f>
        <v>0</v>
      </c>
      <c r="BL382" s="18" t="s">
        <v>256</v>
      </c>
      <c r="BM382" s="142" t="s">
        <v>2497</v>
      </c>
    </row>
    <row r="383" spans="2:47" s="1" customFormat="1" ht="28.8">
      <c r="B383" s="34"/>
      <c r="D383" s="144" t="s">
        <v>155</v>
      </c>
      <c r="F383" s="145" t="s">
        <v>2498</v>
      </c>
      <c r="I383" s="146"/>
      <c r="L383" s="34"/>
      <c r="M383" s="147"/>
      <c r="T383" s="55"/>
      <c r="AT383" s="18" t="s">
        <v>155</v>
      </c>
      <c r="AU383" s="18" t="s">
        <v>86</v>
      </c>
    </row>
    <row r="384" spans="2:47" s="1" customFormat="1" ht="12">
      <c r="B384" s="34"/>
      <c r="D384" s="148" t="s">
        <v>157</v>
      </c>
      <c r="F384" s="149" t="s">
        <v>2499</v>
      </c>
      <c r="I384" s="146"/>
      <c r="L384" s="34"/>
      <c r="M384" s="147"/>
      <c r="T384" s="55"/>
      <c r="AT384" s="18" t="s">
        <v>157</v>
      </c>
      <c r="AU384" s="18" t="s">
        <v>86</v>
      </c>
    </row>
    <row r="385" spans="2:63" s="11" customFormat="1" ht="22.95" customHeight="1">
      <c r="B385" s="117"/>
      <c r="D385" s="118" t="s">
        <v>75</v>
      </c>
      <c r="E385" s="127" t="s">
        <v>2500</v>
      </c>
      <c r="F385" s="127" t="s">
        <v>2501</v>
      </c>
      <c r="I385" s="120"/>
      <c r="J385" s="128">
        <f>BK385</f>
        <v>0</v>
      </c>
      <c r="L385" s="117"/>
      <c r="M385" s="122"/>
      <c r="P385" s="123">
        <f>SUM(P386:P388)</f>
        <v>0</v>
      </c>
      <c r="R385" s="123">
        <f>SUM(R386:R388)</f>
        <v>0.01722</v>
      </c>
      <c r="T385" s="124">
        <f>SUM(T386:T388)</f>
        <v>0</v>
      </c>
      <c r="AR385" s="118" t="s">
        <v>86</v>
      </c>
      <c r="AT385" s="125" t="s">
        <v>75</v>
      </c>
      <c r="AU385" s="125" t="s">
        <v>84</v>
      </c>
      <c r="AY385" s="118" t="s">
        <v>146</v>
      </c>
      <c r="BK385" s="126">
        <f>SUM(BK386:BK388)</f>
        <v>0</v>
      </c>
    </row>
    <row r="386" spans="2:65" s="1" customFormat="1" ht="33" customHeight="1">
      <c r="B386" s="129"/>
      <c r="C386" s="130" t="s">
        <v>767</v>
      </c>
      <c r="D386" s="130" t="s">
        <v>148</v>
      </c>
      <c r="E386" s="132" t="s">
        <v>2502</v>
      </c>
      <c r="F386" s="133" t="s">
        <v>2503</v>
      </c>
      <c r="G386" s="134" t="s">
        <v>641</v>
      </c>
      <c r="H386" s="135">
        <v>10</v>
      </c>
      <c r="I386" s="136"/>
      <c r="J386" s="137">
        <f>ROUND(I386*H386,2)</f>
        <v>0</v>
      </c>
      <c r="K386" s="133" t="s">
        <v>152</v>
      </c>
      <c r="L386" s="34"/>
      <c r="M386" s="138" t="s">
        <v>3</v>
      </c>
      <c r="N386" s="139" t="s">
        <v>47</v>
      </c>
      <c r="P386" s="140">
        <f>O386*H386</f>
        <v>0</v>
      </c>
      <c r="Q386" s="140">
        <v>0.001722</v>
      </c>
      <c r="R386" s="140">
        <f>Q386*H386</f>
        <v>0.01722</v>
      </c>
      <c r="S386" s="140">
        <v>0</v>
      </c>
      <c r="T386" s="141">
        <f>S386*H386</f>
        <v>0</v>
      </c>
      <c r="AR386" s="142" t="s">
        <v>256</v>
      </c>
      <c r="AT386" s="142" t="s">
        <v>148</v>
      </c>
      <c r="AU386" s="142" t="s">
        <v>86</v>
      </c>
      <c r="AY386" s="18" t="s">
        <v>146</v>
      </c>
      <c r="BE386" s="143">
        <f>IF(N386="základní",J386,0)</f>
        <v>0</v>
      </c>
      <c r="BF386" s="143">
        <f>IF(N386="snížená",J386,0)</f>
        <v>0</v>
      </c>
      <c r="BG386" s="143">
        <f>IF(N386="zákl. přenesená",J386,0)</f>
        <v>0</v>
      </c>
      <c r="BH386" s="143">
        <f>IF(N386="sníž. přenesená",J386,0)</f>
        <v>0</v>
      </c>
      <c r="BI386" s="143">
        <f>IF(N386="nulová",J386,0)</f>
        <v>0</v>
      </c>
      <c r="BJ386" s="18" t="s">
        <v>84</v>
      </c>
      <c r="BK386" s="143">
        <f>ROUND(I386*H386,2)</f>
        <v>0</v>
      </c>
      <c r="BL386" s="18" t="s">
        <v>256</v>
      </c>
      <c r="BM386" s="142" t="s">
        <v>2504</v>
      </c>
    </row>
    <row r="387" spans="2:47" s="1" customFormat="1" ht="28.8">
      <c r="B387" s="34"/>
      <c r="D387" s="144" t="s">
        <v>155</v>
      </c>
      <c r="F387" s="145" t="s">
        <v>2505</v>
      </c>
      <c r="I387" s="146"/>
      <c r="L387" s="34"/>
      <c r="M387" s="147"/>
      <c r="T387" s="55"/>
      <c r="AT387" s="18" t="s">
        <v>155</v>
      </c>
      <c r="AU387" s="18" t="s">
        <v>86</v>
      </c>
    </row>
    <row r="388" spans="2:47" s="1" customFormat="1" ht="12">
      <c r="B388" s="34"/>
      <c r="D388" s="148" t="s">
        <v>157</v>
      </c>
      <c r="F388" s="149" t="s">
        <v>2506</v>
      </c>
      <c r="I388" s="146"/>
      <c r="L388" s="34"/>
      <c r="M388" s="147"/>
      <c r="T388" s="55"/>
      <c r="AT388" s="18" t="s">
        <v>157</v>
      </c>
      <c r="AU388" s="18" t="s">
        <v>86</v>
      </c>
    </row>
    <row r="389" spans="2:63" s="11" customFormat="1" ht="25.95" customHeight="1">
      <c r="B389" s="117"/>
      <c r="D389" s="118" t="s">
        <v>75</v>
      </c>
      <c r="E389" s="119" t="s">
        <v>2067</v>
      </c>
      <c r="F389" s="119" t="s">
        <v>2068</v>
      </c>
      <c r="I389" s="120"/>
      <c r="J389" s="121">
        <f>BK389</f>
        <v>0</v>
      </c>
      <c r="L389" s="117"/>
      <c r="M389" s="122"/>
      <c r="P389" s="123">
        <f>SUM(P390:P392)</f>
        <v>0</v>
      </c>
      <c r="R389" s="123">
        <f>SUM(R390:R392)</f>
        <v>0</v>
      </c>
      <c r="T389" s="124">
        <f>SUM(T390:T392)</f>
        <v>0</v>
      </c>
      <c r="AR389" s="118" t="s">
        <v>153</v>
      </c>
      <c r="AT389" s="125" t="s">
        <v>75</v>
      </c>
      <c r="AU389" s="125" t="s">
        <v>76</v>
      </c>
      <c r="AY389" s="118" t="s">
        <v>146</v>
      </c>
      <c r="BK389" s="126">
        <f>SUM(BK390:BK392)</f>
        <v>0</v>
      </c>
    </row>
    <row r="390" spans="2:65" s="1" customFormat="1" ht="16.5" customHeight="1">
      <c r="B390" s="129"/>
      <c r="C390" s="130" t="s">
        <v>782</v>
      </c>
      <c r="D390" s="130" t="s">
        <v>148</v>
      </c>
      <c r="E390" s="132" t="s">
        <v>2507</v>
      </c>
      <c r="F390" s="133" t="s">
        <v>2508</v>
      </c>
      <c r="G390" s="134" t="s">
        <v>2072</v>
      </c>
      <c r="H390" s="135">
        <v>25</v>
      </c>
      <c r="I390" s="136"/>
      <c r="J390" s="137">
        <f>ROUND(I390*H390,2)</f>
        <v>0</v>
      </c>
      <c r="K390" s="133" t="s">
        <v>152</v>
      </c>
      <c r="L390" s="34"/>
      <c r="M390" s="138" t="s">
        <v>3</v>
      </c>
      <c r="N390" s="139" t="s">
        <v>47</v>
      </c>
      <c r="P390" s="140">
        <f>O390*H390</f>
        <v>0</v>
      </c>
      <c r="Q390" s="140">
        <v>0</v>
      </c>
      <c r="R390" s="140">
        <f>Q390*H390</f>
        <v>0</v>
      </c>
      <c r="S390" s="140">
        <v>0</v>
      </c>
      <c r="T390" s="141">
        <f>S390*H390</f>
        <v>0</v>
      </c>
      <c r="AR390" s="142" t="s">
        <v>2073</v>
      </c>
      <c r="AT390" s="142" t="s">
        <v>148</v>
      </c>
      <c r="AU390" s="142" t="s">
        <v>84</v>
      </c>
      <c r="AY390" s="18" t="s">
        <v>146</v>
      </c>
      <c r="BE390" s="143">
        <f>IF(N390="základní",J390,0)</f>
        <v>0</v>
      </c>
      <c r="BF390" s="143">
        <f>IF(N390="snížená",J390,0)</f>
        <v>0</v>
      </c>
      <c r="BG390" s="143">
        <f>IF(N390="zákl. přenesená",J390,0)</f>
        <v>0</v>
      </c>
      <c r="BH390" s="143">
        <f>IF(N390="sníž. přenesená",J390,0)</f>
        <v>0</v>
      </c>
      <c r="BI390" s="143">
        <f>IF(N390="nulová",J390,0)</f>
        <v>0</v>
      </c>
      <c r="BJ390" s="18" t="s">
        <v>84</v>
      </c>
      <c r="BK390" s="143">
        <f>ROUND(I390*H390,2)</f>
        <v>0</v>
      </c>
      <c r="BL390" s="18" t="s">
        <v>2073</v>
      </c>
      <c r="BM390" s="142" t="s">
        <v>2509</v>
      </c>
    </row>
    <row r="391" spans="2:47" s="1" customFormat="1" ht="19.2">
      <c r="B391" s="34"/>
      <c r="D391" s="144" t="s">
        <v>155</v>
      </c>
      <c r="F391" s="145" t="s">
        <v>2510</v>
      </c>
      <c r="I391" s="146"/>
      <c r="L391" s="34"/>
      <c r="M391" s="147"/>
      <c r="T391" s="55"/>
      <c r="AT391" s="18" t="s">
        <v>155</v>
      </c>
      <c r="AU391" s="18" t="s">
        <v>84</v>
      </c>
    </row>
    <row r="392" spans="2:47" s="1" customFormat="1" ht="12">
      <c r="B392" s="34"/>
      <c r="D392" s="148" t="s">
        <v>157</v>
      </c>
      <c r="F392" s="149" t="s">
        <v>2511</v>
      </c>
      <c r="I392" s="146"/>
      <c r="L392" s="34"/>
      <c r="M392" s="189"/>
      <c r="N392" s="190"/>
      <c r="O392" s="190"/>
      <c r="P392" s="190"/>
      <c r="Q392" s="190"/>
      <c r="R392" s="190"/>
      <c r="S392" s="190"/>
      <c r="T392" s="191"/>
      <c r="AT392" s="18" t="s">
        <v>157</v>
      </c>
      <c r="AU392" s="18" t="s">
        <v>84</v>
      </c>
    </row>
    <row r="393" spans="2:12" s="1" customFormat="1" ht="6.9" customHeight="1">
      <c r="B393" s="43"/>
      <c r="C393" s="44"/>
      <c r="D393" s="44"/>
      <c r="E393" s="44"/>
      <c r="F393" s="44"/>
      <c r="G393" s="44"/>
      <c r="H393" s="44"/>
      <c r="I393" s="44"/>
      <c r="J393" s="44"/>
      <c r="K393" s="44"/>
      <c r="L393" s="34"/>
    </row>
  </sheetData>
  <autoFilter ref="C85:K392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2/721173401"/>
    <hyperlink ref="F94" r:id="rId2" display="https://podminky.urs.cz/item/CS_URS_2023_02/721173402"/>
    <hyperlink ref="F97" r:id="rId3" display="https://podminky.urs.cz/item/CS_URS_2023_02/721174043"/>
    <hyperlink ref="F100" r:id="rId4" display="https://podminky.urs.cz/item/CS_URS_2023_02/721174045"/>
    <hyperlink ref="F103" r:id="rId5" display="https://podminky.urs.cz/item/CS_URS_2023_02/721175222"/>
    <hyperlink ref="F106" r:id="rId6" display="https://podminky.urs.cz/item/CS_URS_2023_02/721226521"/>
    <hyperlink ref="F109" r:id="rId7" display="https://podminky.urs.cz/item/CS_URS_2023_02/721279153"/>
    <hyperlink ref="F114" r:id="rId8" display="https://podminky.urs.cz/item/CS_URS_2023_02/721290111"/>
    <hyperlink ref="F119" r:id="rId9" display="https://podminky.urs.cz/item/CS_URS_2023_02/998721202"/>
    <hyperlink ref="F123" r:id="rId10" display="https://podminky.urs.cz/item/CS_URS_2023_02/722175001"/>
    <hyperlink ref="F126" r:id="rId11" display="https://podminky.urs.cz/item/CS_URS_2023_02/722175002"/>
    <hyperlink ref="F130" r:id="rId12" display="https://podminky.urs.cz/item/CS_URS_2023_02/722175003"/>
    <hyperlink ref="F134" r:id="rId13" display="https://podminky.urs.cz/item/CS_URS_2023_02/722175004"/>
    <hyperlink ref="F138" r:id="rId14" display="https://podminky.urs.cz/item/CS_URS_2023_02/722175007"/>
    <hyperlink ref="F141" r:id="rId15" display="https://podminky.urs.cz/item/CS_URS_2023_02/722181221"/>
    <hyperlink ref="F146" r:id="rId16" display="https://podminky.urs.cz/item/CS_URS_2023_02/722181222"/>
    <hyperlink ref="F151" r:id="rId17" display="https://podminky.urs.cz/item/CS_URS_2023_02/722181231"/>
    <hyperlink ref="F156" r:id="rId18" display="https://podminky.urs.cz/item/CS_URS_2023_02/722181232"/>
    <hyperlink ref="F161" r:id="rId19" display="https://podminky.urs.cz/item/CS_URS_2023_02/722181233"/>
    <hyperlink ref="F164" r:id="rId20" display="https://podminky.urs.cz/item/CS_URS_2023_02/722190401"/>
    <hyperlink ref="F167" r:id="rId21" display="https://podminky.urs.cz/item/CS_URS_2023_02/722220132"/>
    <hyperlink ref="F170" r:id="rId22" display="https://podminky.urs.cz/item/CS_URS_2023_02/722232061"/>
    <hyperlink ref="F173" r:id="rId23" display="https://podminky.urs.cz/item/CS_URS_2023_02/722232063"/>
    <hyperlink ref="F176" r:id="rId24" display="https://podminky.urs.cz/item/CS_URS_2023_02/722232066"/>
    <hyperlink ref="F179" r:id="rId25" display="https://podminky.urs.cz/item/CS_URS_2023_02/722290226"/>
    <hyperlink ref="F184" r:id="rId26" display="https://podminky.urs.cz/item/CS_URS_2023_02/722290229"/>
    <hyperlink ref="F187" r:id="rId27" display="https://podminky.urs.cz/item/CS_URS_2023_02/722290234"/>
    <hyperlink ref="F192" r:id="rId28" display="https://podminky.urs.cz/item/CS_URS_2023_02/998722202"/>
    <hyperlink ref="F196" r:id="rId29" display="https://podminky.urs.cz/item/CS_URS_2023_02/725119125"/>
    <hyperlink ref="F205" r:id="rId30" display="https://podminky.urs.cz/item/CS_URS_2023_02/725129102"/>
    <hyperlink ref="F210" r:id="rId31" display="https://podminky.urs.cz/item/CS_URS_2023_02/725219101"/>
    <hyperlink ref="F213" r:id="rId32" display="https://podminky.urs.cz/item/CS_URS_2023_02/725219102"/>
    <hyperlink ref="F220" r:id="rId33" display="https://podminky.urs.cz/item/CS_URS_2023_02/725241901"/>
    <hyperlink ref="F225" r:id="rId34" display="https://podminky.urs.cz/item/CS_URS_2023_02/725244904"/>
    <hyperlink ref="F234" r:id="rId35" display="https://podminky.urs.cz/item/CS_URS_2023_02/725244905"/>
    <hyperlink ref="F243" r:id="rId36" display="https://podminky.urs.cz/item/CS_URS_2023_02/725244907"/>
    <hyperlink ref="F252" r:id="rId37" display="https://podminky.urs.cz/item/CS_URS_2023_02/725291631"/>
    <hyperlink ref="F259" r:id="rId38" display="https://podminky.urs.cz/item/CS_URS_2023_02/725291642"/>
    <hyperlink ref="F265" r:id="rId39" display="https://podminky.urs.cz/item/CS_URS_2023_02/725291703"/>
    <hyperlink ref="F271" r:id="rId40" display="https://podminky.urs.cz/item/CS_URS_2023_02/725291708"/>
    <hyperlink ref="F277" r:id="rId41" display="https://podminky.urs.cz/item/CS_URS_2023_02/725291711"/>
    <hyperlink ref="F280" r:id="rId42" display="https://podminky.urs.cz/item/CS_URS_2023_02/725291712"/>
    <hyperlink ref="F286" r:id="rId43" display="https://podminky.urs.cz/item/CS_URS_2023_02/725291721"/>
    <hyperlink ref="F292" r:id="rId44" display="https://podminky.urs.cz/item/CS_URS_2023_02/725291722"/>
    <hyperlink ref="F318" r:id="rId45" display="https://podminky.urs.cz/item/CS_URS_2023_02/725339111"/>
    <hyperlink ref="F323" r:id="rId46" display="https://podminky.urs.cz/item/CS_URS_2023_02/725813111"/>
    <hyperlink ref="F326" r:id="rId47" display="https://podminky.urs.cz/item/CS_URS_2023_02/725813112"/>
    <hyperlink ref="F329" r:id="rId48" display="https://podminky.urs.cz/item/CS_URS_2023_02/725829101"/>
    <hyperlink ref="F334" r:id="rId49" display="https://podminky.urs.cz/item/CS_URS_2023_02/725829111"/>
    <hyperlink ref="F339" r:id="rId50" display="https://podminky.urs.cz/item/CS_URS_2023_02/725829131"/>
    <hyperlink ref="F344" r:id="rId51" display="https://podminky.urs.cz/item/CS_URS_2023_02/725841332"/>
    <hyperlink ref="F347" r:id="rId52" display="https://podminky.urs.cz/item/CS_URS_2023_02/725851305"/>
    <hyperlink ref="F350" r:id="rId53" display="https://podminky.urs.cz/item/CS_URS_2023_02/725851325"/>
    <hyperlink ref="F353" r:id="rId54" display="https://podminky.urs.cz/item/CS_URS_2023_02/725861102"/>
    <hyperlink ref="F356" r:id="rId55" display="https://podminky.urs.cz/item/CS_URS_2023_02/725862103"/>
    <hyperlink ref="F359" r:id="rId56" display="https://podminky.urs.cz/item/CS_URS_2023_02/725865312"/>
    <hyperlink ref="F362" r:id="rId57" display="https://podminky.urs.cz/item/CS_URS_2023_02/998725202"/>
    <hyperlink ref="F366" r:id="rId58" display="https://podminky.urs.cz/item/CS_URS_2023_02/726111201"/>
    <hyperlink ref="F371" r:id="rId59" display="https://podminky.urs.cz/item/CS_URS_2023_02/726111204"/>
    <hyperlink ref="F376" r:id="rId60" display="https://podminky.urs.cz/item/CS_URS_2023_02/726191001"/>
    <hyperlink ref="F380" r:id="rId61" display="https://podminky.urs.cz/item/CS_URS_2023_02/726191002"/>
    <hyperlink ref="F384" r:id="rId62" display="https://podminky.urs.cz/item/CS_URS_2023_02/998726212"/>
    <hyperlink ref="F388" r:id="rId63" display="https://podminky.urs.cz/item/CS_URS_2023_02/727111041"/>
    <hyperlink ref="F392" r:id="rId64" display="https://podminky.urs.cz/item/CS_URS_2023_02/HZS22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60"/>
  <sheetViews>
    <sheetView showGridLines="0" workbookViewId="0" topLeftCell="A141">
      <selection activeCell="X136" sqref="X13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309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92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102</v>
      </c>
      <c r="L4" s="21"/>
      <c r="M4" s="87" t="s">
        <v>11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4" t="str">
        <f>'Rekapitulace stavby'!K6</f>
        <v>Gerontologické centrum Šimůnkova - Rozšíření denního stacionáře</v>
      </c>
      <c r="F7" s="325"/>
      <c r="G7" s="325"/>
      <c r="H7" s="325"/>
      <c r="L7" s="21"/>
    </row>
    <row r="8" spans="2:12" s="1" customFormat="1" ht="12" customHeight="1">
      <c r="B8" s="34"/>
      <c r="D8" s="28" t="s">
        <v>103</v>
      </c>
      <c r="L8" s="34"/>
    </row>
    <row r="9" spans="2:12" s="1" customFormat="1" ht="16.5" customHeight="1">
      <c r="B9" s="34"/>
      <c r="E9" s="303" t="s">
        <v>2512</v>
      </c>
      <c r="F9" s="323"/>
      <c r="G9" s="323"/>
      <c r="H9" s="323"/>
      <c r="L9" s="34"/>
    </row>
    <row r="10" spans="2:12" s="1" customFormat="1" ht="12">
      <c r="B10" s="34"/>
      <c r="L10" s="34"/>
    </row>
    <row r="11" spans="2:12" s="1" customFormat="1" ht="12" customHeight="1">
      <c r="B11" s="34"/>
      <c r="D11" s="28" t="s">
        <v>19</v>
      </c>
      <c r="F11" s="26" t="s">
        <v>20</v>
      </c>
      <c r="I11" s="28" t="s">
        <v>21</v>
      </c>
      <c r="J11" s="26" t="s">
        <v>3</v>
      </c>
      <c r="L11" s="34"/>
    </row>
    <row r="12" spans="2:12" s="1" customFormat="1" ht="12" customHeight="1">
      <c r="B12" s="34"/>
      <c r="D12" s="28" t="s">
        <v>23</v>
      </c>
      <c r="F12" s="26" t="s">
        <v>24</v>
      </c>
      <c r="I12" s="28" t="s">
        <v>25</v>
      </c>
      <c r="J12" s="51" t="str">
        <f>'Rekapitulace stavby'!AN8</f>
        <v>12. 5. 2023</v>
      </c>
      <c r="L12" s="34"/>
    </row>
    <row r="13" spans="2:12" s="1" customFormat="1" ht="10.95" customHeight="1">
      <c r="B13" s="34"/>
      <c r="L13" s="34"/>
    </row>
    <row r="14" spans="2:12" s="1" customFormat="1" ht="12" customHeight="1">
      <c r="B14" s="34"/>
      <c r="D14" s="28" t="s">
        <v>29</v>
      </c>
      <c r="I14" s="28" t="s">
        <v>30</v>
      </c>
      <c r="J14" s="26" t="s">
        <v>3</v>
      </c>
      <c r="L14" s="34"/>
    </row>
    <row r="15" spans="2:12" s="1" customFormat="1" ht="18" customHeight="1">
      <c r="B15" s="34"/>
      <c r="E15" s="26" t="s">
        <v>31</v>
      </c>
      <c r="I15" s="28" t="s">
        <v>32</v>
      </c>
      <c r="J15" s="26" t="s">
        <v>3</v>
      </c>
      <c r="L15" s="34"/>
    </row>
    <row r="16" spans="2:12" s="1" customFormat="1" ht="6.9" customHeight="1">
      <c r="B16" s="34"/>
      <c r="L16" s="34"/>
    </row>
    <row r="17" spans="2:12" s="1" customFormat="1" ht="12" customHeight="1">
      <c r="B17" s="34"/>
      <c r="D17" s="28" t="s">
        <v>33</v>
      </c>
      <c r="I17" s="28" t="s">
        <v>30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6" t="str">
        <f>'Rekapitulace stavby'!E14</f>
        <v>Vyplň údaj</v>
      </c>
      <c r="F18" s="318"/>
      <c r="G18" s="318"/>
      <c r="H18" s="318"/>
      <c r="I18" s="28" t="s">
        <v>32</v>
      </c>
      <c r="J18" s="29" t="str">
        <f>'Rekapitulace stavby'!AN14</f>
        <v>Vyplň údaj</v>
      </c>
      <c r="L18" s="34"/>
    </row>
    <row r="19" spans="2:12" s="1" customFormat="1" ht="6.9" customHeight="1">
      <c r="B19" s="34"/>
      <c r="L19" s="34"/>
    </row>
    <row r="20" spans="2:12" s="1" customFormat="1" ht="12" customHeight="1">
      <c r="B20" s="34"/>
      <c r="D20" s="28" t="s">
        <v>35</v>
      </c>
      <c r="I20" s="28" t="s">
        <v>30</v>
      </c>
      <c r="J20" s="26" t="s">
        <v>3</v>
      </c>
      <c r="L20" s="34"/>
    </row>
    <row r="21" spans="2:12" s="1" customFormat="1" ht="18" customHeight="1">
      <c r="B21" s="34"/>
      <c r="E21" s="26" t="s">
        <v>36</v>
      </c>
      <c r="I21" s="28" t="s">
        <v>32</v>
      </c>
      <c r="J21" s="26" t="s">
        <v>3</v>
      </c>
      <c r="L21" s="34"/>
    </row>
    <row r="22" spans="2:12" s="1" customFormat="1" ht="6.9" customHeight="1">
      <c r="B22" s="34"/>
      <c r="L22" s="34"/>
    </row>
    <row r="23" spans="2:12" s="1" customFormat="1" ht="12" customHeight="1">
      <c r="B23" s="34"/>
      <c r="D23" s="28" t="s">
        <v>38</v>
      </c>
      <c r="I23" s="28" t="s">
        <v>30</v>
      </c>
      <c r="J23" s="26" t="s">
        <v>3</v>
      </c>
      <c r="L23" s="34"/>
    </row>
    <row r="24" spans="2:12" s="1" customFormat="1" ht="18" customHeight="1">
      <c r="B24" s="34"/>
      <c r="E24" s="26" t="s">
        <v>39</v>
      </c>
      <c r="I24" s="28" t="s">
        <v>32</v>
      </c>
      <c r="J24" s="26" t="s">
        <v>3</v>
      </c>
      <c r="L24" s="34"/>
    </row>
    <row r="25" spans="2:12" s="1" customFormat="1" ht="6.9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322" t="s">
        <v>3</v>
      </c>
      <c r="F27" s="322"/>
      <c r="G27" s="322"/>
      <c r="H27" s="322"/>
      <c r="L27" s="88"/>
    </row>
    <row r="28" spans="2:12" s="1" customFormat="1" ht="6.9" customHeight="1">
      <c r="B28" s="34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ROUND(J83,2)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" customHeight="1">
      <c r="B33" s="34"/>
      <c r="D33" s="54" t="s">
        <v>46</v>
      </c>
      <c r="E33" s="28" t="s">
        <v>47</v>
      </c>
      <c r="F33" s="90">
        <f>ROUND((SUM(BE83:BE159)),2)</f>
        <v>0</v>
      </c>
      <c r="I33" s="91">
        <v>0.21</v>
      </c>
      <c r="J33" s="90">
        <f>ROUND(((SUM(BE83:BE159))*I33),2)</f>
        <v>0</v>
      </c>
      <c r="L33" s="34"/>
    </row>
    <row r="34" spans="2:12" s="1" customFormat="1" ht="14.4" customHeight="1">
      <c r="B34" s="34"/>
      <c r="E34" s="28" t="s">
        <v>48</v>
      </c>
      <c r="F34" s="90">
        <f>ROUND((SUM(BF83:BF159)),2)</f>
        <v>0</v>
      </c>
      <c r="I34" s="91">
        <v>0.15</v>
      </c>
      <c r="J34" s="90">
        <f>ROUND(((SUM(BF83:BF159))*I34),2)</f>
        <v>0</v>
      </c>
      <c r="L34" s="34"/>
    </row>
    <row r="35" spans="2:12" s="1" customFormat="1" ht="14.4" customHeight="1" hidden="1">
      <c r="B35" s="34"/>
      <c r="E35" s="28" t="s">
        <v>49</v>
      </c>
      <c r="F35" s="90">
        <f>ROUND((SUM(BG83:BG159)),2)</f>
        <v>0</v>
      </c>
      <c r="I35" s="91">
        <v>0.21</v>
      </c>
      <c r="J35" s="90">
        <f>0</f>
        <v>0</v>
      </c>
      <c r="L35" s="34"/>
    </row>
    <row r="36" spans="2:12" s="1" customFormat="1" ht="14.4" customHeight="1" hidden="1">
      <c r="B36" s="34"/>
      <c r="E36" s="28" t="s">
        <v>50</v>
      </c>
      <c r="F36" s="90">
        <f>ROUND((SUM(BH83:BH159)),2)</f>
        <v>0</v>
      </c>
      <c r="I36" s="91">
        <v>0.15</v>
      </c>
      <c r="J36" s="90">
        <f>0</f>
        <v>0</v>
      </c>
      <c r="L36" s="34"/>
    </row>
    <row r="37" spans="2:12" s="1" customFormat="1" ht="14.4" customHeight="1" hidden="1">
      <c r="B37" s="34"/>
      <c r="E37" s="28" t="s">
        <v>51</v>
      </c>
      <c r="F37" s="90">
        <f>ROUND((SUM(BI83:BI159)),2)</f>
        <v>0</v>
      </c>
      <c r="I37" s="91">
        <v>0</v>
      </c>
      <c r="J37" s="90">
        <f>0</f>
        <v>0</v>
      </c>
      <c r="L37" s="34"/>
    </row>
    <row r="38" spans="2:12" s="1" customFormat="1" ht="6.9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" customHeight="1">
      <c r="B45" s="34"/>
      <c r="C45" s="22" t="s">
        <v>105</v>
      </c>
      <c r="L45" s="34"/>
    </row>
    <row r="46" spans="2:12" s="1" customFormat="1" ht="6.9" customHeight="1">
      <c r="B46" s="34"/>
      <c r="L46" s="34"/>
    </row>
    <row r="47" spans="2:12" s="1" customFormat="1" ht="12" customHeight="1">
      <c r="B47" s="34"/>
      <c r="C47" s="28" t="s">
        <v>17</v>
      </c>
      <c r="L47" s="34"/>
    </row>
    <row r="48" spans="2:12" s="1" customFormat="1" ht="16.5" customHeight="1">
      <c r="B48" s="34"/>
      <c r="E48" s="324" t="str">
        <f>E7</f>
        <v>Gerontologické centrum Šimůnkova - Rozšíření denního stacionáře</v>
      </c>
      <c r="F48" s="325"/>
      <c r="G48" s="325"/>
      <c r="H48" s="325"/>
      <c r="L48" s="34"/>
    </row>
    <row r="49" spans="2:12" s="1" customFormat="1" ht="12" customHeight="1">
      <c r="B49" s="34"/>
      <c r="C49" s="28" t="s">
        <v>103</v>
      </c>
      <c r="L49" s="34"/>
    </row>
    <row r="50" spans="2:12" s="1" customFormat="1" ht="16.5" customHeight="1">
      <c r="B50" s="34"/>
      <c r="E50" s="303" t="str">
        <f>E9</f>
        <v>SO.03 - UT</v>
      </c>
      <c r="F50" s="323"/>
      <c r="G50" s="323"/>
      <c r="H50" s="323"/>
      <c r="L50" s="34"/>
    </row>
    <row r="51" spans="2:12" s="1" customFormat="1" ht="6.9" customHeight="1">
      <c r="B51" s="34"/>
      <c r="L51" s="34"/>
    </row>
    <row r="52" spans="2:12" s="1" customFormat="1" ht="12" customHeight="1">
      <c r="B52" s="34"/>
      <c r="C52" s="28" t="s">
        <v>23</v>
      </c>
      <c r="F52" s="26" t="str">
        <f>F12</f>
        <v xml:space="preserve"> Šimůnkova 1600/5. Praha 8 - Kobylisy</v>
      </c>
      <c r="I52" s="28" t="s">
        <v>25</v>
      </c>
      <c r="J52" s="51" t="str">
        <f>IF(J12="","",J12)</f>
        <v>12. 5. 2023</v>
      </c>
      <c r="L52" s="34"/>
    </row>
    <row r="53" spans="2:12" s="1" customFormat="1" ht="6.9" customHeight="1">
      <c r="B53" s="34"/>
      <c r="L53" s="34"/>
    </row>
    <row r="54" spans="2:12" s="1" customFormat="1" ht="25.65" customHeight="1">
      <c r="B54" s="34"/>
      <c r="C54" s="28" t="s">
        <v>29</v>
      </c>
      <c r="F54" s="26" t="str">
        <f>E15</f>
        <v>Gerontologické centrum v Praze 8</v>
      </c>
      <c r="I54" s="28" t="s">
        <v>35</v>
      </c>
      <c r="J54" s="32" t="str">
        <f>E21</f>
        <v> ATELIER GENESIS spol. s.r.o.</v>
      </c>
      <c r="L54" s="34"/>
    </row>
    <row r="55" spans="2:12" s="1" customFormat="1" ht="40.2" customHeight="1">
      <c r="B55" s="34"/>
      <c r="C55" s="28" t="s">
        <v>33</v>
      </c>
      <c r="F55" s="26" t="str">
        <f>IF(E18="","",E18)</f>
        <v>Vyplň údaj</v>
      </c>
      <c r="I55" s="28" t="s">
        <v>38</v>
      </c>
      <c r="J55" s="32" t="str">
        <f>E24</f>
        <v xml:space="preserve">S3-Servis,Statika,Stavby s.r.o.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106</v>
      </c>
      <c r="D57" s="92"/>
      <c r="E57" s="92"/>
      <c r="F57" s="92"/>
      <c r="G57" s="92"/>
      <c r="H57" s="92"/>
      <c r="I57" s="92"/>
      <c r="J57" s="99" t="s">
        <v>107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95" customHeight="1">
      <c r="B59" s="34"/>
      <c r="C59" s="100" t="s">
        <v>74</v>
      </c>
      <c r="J59" s="65">
        <f>J83</f>
        <v>0</v>
      </c>
      <c r="L59" s="34"/>
      <c r="AU59" s="18" t="s">
        <v>108</v>
      </c>
    </row>
    <row r="60" spans="2:12" s="8" customFormat="1" ht="24.9" customHeight="1">
      <c r="B60" s="101"/>
      <c r="D60" s="102" t="s">
        <v>119</v>
      </c>
      <c r="E60" s="103"/>
      <c r="F60" s="103"/>
      <c r="G60" s="103"/>
      <c r="H60" s="103"/>
      <c r="I60" s="103"/>
      <c r="J60" s="104">
        <f>J84</f>
        <v>0</v>
      </c>
      <c r="L60" s="101"/>
    </row>
    <row r="61" spans="2:12" s="9" customFormat="1" ht="19.95" customHeight="1">
      <c r="B61" s="105"/>
      <c r="D61" s="106" t="s">
        <v>2513</v>
      </c>
      <c r="E61" s="107"/>
      <c r="F61" s="107"/>
      <c r="G61" s="107"/>
      <c r="H61" s="107"/>
      <c r="I61" s="107"/>
      <c r="J61" s="108">
        <f>J85</f>
        <v>0</v>
      </c>
      <c r="L61" s="105"/>
    </row>
    <row r="62" spans="2:12" s="9" customFormat="1" ht="19.95" customHeight="1">
      <c r="B62" s="105"/>
      <c r="D62" s="106" t="s">
        <v>2514</v>
      </c>
      <c r="E62" s="107"/>
      <c r="F62" s="107"/>
      <c r="G62" s="107"/>
      <c r="H62" s="107"/>
      <c r="I62" s="107"/>
      <c r="J62" s="108">
        <f>J108</f>
        <v>0</v>
      </c>
      <c r="L62" s="105"/>
    </row>
    <row r="63" spans="2:12" s="9" customFormat="1" ht="19.95" customHeight="1">
      <c r="B63" s="105"/>
      <c r="D63" s="106" t="s">
        <v>2515</v>
      </c>
      <c r="E63" s="107"/>
      <c r="F63" s="107"/>
      <c r="G63" s="107"/>
      <c r="H63" s="107"/>
      <c r="I63" s="107"/>
      <c r="J63" s="108">
        <f>J125</f>
        <v>0</v>
      </c>
      <c r="L63" s="105"/>
    </row>
    <row r="64" spans="2:12" s="1" customFormat="1" ht="21.75" customHeight="1">
      <c r="B64" s="34"/>
      <c r="L64" s="34"/>
    </row>
    <row r="65" spans="2:12" s="1" customFormat="1" ht="6.9" customHeight="1"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34"/>
    </row>
    <row r="69" spans="2:12" s="1" customFormat="1" ht="6.9" customHeight="1"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34"/>
    </row>
    <row r="70" spans="2:12" s="1" customFormat="1" ht="24.9" customHeight="1">
      <c r="B70" s="34"/>
      <c r="C70" s="22" t="s">
        <v>131</v>
      </c>
      <c r="L70" s="34"/>
    </row>
    <row r="71" spans="2:12" s="1" customFormat="1" ht="6.9" customHeight="1">
      <c r="B71" s="34"/>
      <c r="L71" s="34"/>
    </row>
    <row r="72" spans="2:12" s="1" customFormat="1" ht="12" customHeight="1">
      <c r="B72" s="34"/>
      <c r="C72" s="28" t="s">
        <v>17</v>
      </c>
      <c r="L72" s="34"/>
    </row>
    <row r="73" spans="2:12" s="1" customFormat="1" ht="16.5" customHeight="1">
      <c r="B73" s="34"/>
      <c r="E73" s="324" t="str">
        <f>E7</f>
        <v>Gerontologické centrum Šimůnkova - Rozšíření denního stacionáře</v>
      </c>
      <c r="F73" s="325"/>
      <c r="G73" s="325"/>
      <c r="H73" s="325"/>
      <c r="L73" s="34"/>
    </row>
    <row r="74" spans="2:12" s="1" customFormat="1" ht="12" customHeight="1">
      <c r="B74" s="34"/>
      <c r="C74" s="28" t="s">
        <v>103</v>
      </c>
      <c r="L74" s="34"/>
    </row>
    <row r="75" spans="2:12" s="1" customFormat="1" ht="16.5" customHeight="1">
      <c r="B75" s="34"/>
      <c r="E75" s="303" t="str">
        <f>E9</f>
        <v>SO.03 - UT</v>
      </c>
      <c r="F75" s="323"/>
      <c r="G75" s="323"/>
      <c r="H75" s="323"/>
      <c r="L75" s="34"/>
    </row>
    <row r="76" spans="2:12" s="1" customFormat="1" ht="6.9" customHeight="1">
      <c r="B76" s="34"/>
      <c r="L76" s="34"/>
    </row>
    <row r="77" spans="2:12" s="1" customFormat="1" ht="12" customHeight="1">
      <c r="B77" s="34"/>
      <c r="C77" s="28" t="s">
        <v>23</v>
      </c>
      <c r="F77" s="26" t="str">
        <f>F12</f>
        <v xml:space="preserve"> Šimůnkova 1600/5. Praha 8 - Kobylisy</v>
      </c>
      <c r="I77" s="28" t="s">
        <v>25</v>
      </c>
      <c r="J77" s="51" t="str">
        <f>IF(J12="","",J12)</f>
        <v>12. 5. 2023</v>
      </c>
      <c r="L77" s="34"/>
    </row>
    <row r="78" spans="2:12" s="1" customFormat="1" ht="6.9" customHeight="1">
      <c r="B78" s="34"/>
      <c r="L78" s="34"/>
    </row>
    <row r="79" spans="2:12" s="1" customFormat="1" ht="25.65" customHeight="1">
      <c r="B79" s="34"/>
      <c r="C79" s="28" t="s">
        <v>29</v>
      </c>
      <c r="F79" s="26" t="str">
        <f>E15</f>
        <v>Gerontologické centrum v Praze 8</v>
      </c>
      <c r="I79" s="28" t="s">
        <v>35</v>
      </c>
      <c r="J79" s="32" t="str">
        <f>E21</f>
        <v> ATELIER GENESIS spol. s.r.o.</v>
      </c>
      <c r="L79" s="34"/>
    </row>
    <row r="80" spans="2:12" s="1" customFormat="1" ht="40.2" customHeight="1">
      <c r="B80" s="34"/>
      <c r="C80" s="28" t="s">
        <v>33</v>
      </c>
      <c r="F80" s="26" t="str">
        <f>IF(E18="","",E18)</f>
        <v>Vyplň údaj</v>
      </c>
      <c r="I80" s="28" t="s">
        <v>38</v>
      </c>
      <c r="J80" s="32" t="str">
        <f>E24</f>
        <v xml:space="preserve">S3-Servis,Statika,Stavby s.r.o. </v>
      </c>
      <c r="L80" s="34"/>
    </row>
    <row r="81" spans="2:12" s="1" customFormat="1" ht="10.35" customHeight="1">
      <c r="B81" s="34"/>
      <c r="L81" s="34"/>
    </row>
    <row r="82" spans="2:20" s="10" customFormat="1" ht="29.25" customHeight="1">
      <c r="B82" s="109"/>
      <c r="C82" s="110" t="s">
        <v>132</v>
      </c>
      <c r="D82" s="111" t="s">
        <v>61</v>
      </c>
      <c r="E82" s="111" t="s">
        <v>57</v>
      </c>
      <c r="F82" s="111" t="s">
        <v>58</v>
      </c>
      <c r="G82" s="111" t="s">
        <v>133</v>
      </c>
      <c r="H82" s="111" t="s">
        <v>134</v>
      </c>
      <c r="I82" s="111" t="s">
        <v>135</v>
      </c>
      <c r="J82" s="111" t="s">
        <v>107</v>
      </c>
      <c r="K82" s="112" t="s">
        <v>136</v>
      </c>
      <c r="L82" s="109"/>
      <c r="M82" s="58" t="s">
        <v>3</v>
      </c>
      <c r="N82" s="59" t="s">
        <v>46</v>
      </c>
      <c r="O82" s="59" t="s">
        <v>137</v>
      </c>
      <c r="P82" s="59" t="s">
        <v>138</v>
      </c>
      <c r="Q82" s="59" t="s">
        <v>139</v>
      </c>
      <c r="R82" s="59" t="s">
        <v>140</v>
      </c>
      <c r="S82" s="59" t="s">
        <v>141</v>
      </c>
      <c r="T82" s="60" t="s">
        <v>142</v>
      </c>
    </row>
    <row r="83" spans="2:63" s="1" customFormat="1" ht="22.95" customHeight="1">
      <c r="B83" s="34"/>
      <c r="C83" s="63" t="s">
        <v>143</v>
      </c>
      <c r="J83" s="113">
        <f>BK83</f>
        <v>0</v>
      </c>
      <c r="L83" s="34"/>
      <c r="M83" s="61"/>
      <c r="N83" s="52"/>
      <c r="O83" s="52"/>
      <c r="P83" s="114">
        <f>P84</f>
        <v>0</v>
      </c>
      <c r="Q83" s="52"/>
      <c r="R83" s="114">
        <f>R84</f>
        <v>0.26160596719999996</v>
      </c>
      <c r="S83" s="52"/>
      <c r="T83" s="115">
        <f>T84</f>
        <v>0.27845</v>
      </c>
      <c r="AT83" s="18" t="s">
        <v>75</v>
      </c>
      <c r="AU83" s="18" t="s">
        <v>108</v>
      </c>
      <c r="BK83" s="116">
        <f>BK84</f>
        <v>0</v>
      </c>
    </row>
    <row r="84" spans="2:63" s="11" customFormat="1" ht="25.95" customHeight="1">
      <c r="B84" s="117"/>
      <c r="D84" s="118" t="s">
        <v>75</v>
      </c>
      <c r="E84" s="119" t="s">
        <v>966</v>
      </c>
      <c r="F84" s="119" t="s">
        <v>967</v>
      </c>
      <c r="I84" s="120"/>
      <c r="J84" s="121">
        <f>BK84</f>
        <v>0</v>
      </c>
      <c r="L84" s="117"/>
      <c r="M84" s="122"/>
      <c r="P84" s="123">
        <f>P85+P108+P125</f>
        <v>0</v>
      </c>
      <c r="R84" s="123">
        <f>R85+R108+R125</f>
        <v>0.26160596719999996</v>
      </c>
      <c r="T84" s="124">
        <f>T85+T108+T125</f>
        <v>0.27845</v>
      </c>
      <c r="AR84" s="118" t="s">
        <v>86</v>
      </c>
      <c r="AT84" s="125" t="s">
        <v>75</v>
      </c>
      <c r="AU84" s="125" t="s">
        <v>76</v>
      </c>
      <c r="AY84" s="118" t="s">
        <v>146</v>
      </c>
      <c r="BK84" s="126">
        <f>BK85+BK108+BK125</f>
        <v>0</v>
      </c>
    </row>
    <row r="85" spans="2:63" s="11" customFormat="1" ht="22.95" customHeight="1">
      <c r="B85" s="117"/>
      <c r="D85" s="118" t="s">
        <v>75</v>
      </c>
      <c r="E85" s="127" t="s">
        <v>2516</v>
      </c>
      <c r="F85" s="127" t="s">
        <v>2517</v>
      </c>
      <c r="I85" s="120"/>
      <c r="J85" s="128">
        <f>BK85</f>
        <v>0</v>
      </c>
      <c r="L85" s="117"/>
      <c r="M85" s="122"/>
      <c r="P85" s="123">
        <f>SUM(P86:P107)</f>
        <v>0</v>
      </c>
      <c r="R85" s="123">
        <f>SUM(R86:R107)</f>
        <v>0.10056208</v>
      </c>
      <c r="T85" s="124">
        <f>SUM(T86:T107)</f>
        <v>0.192</v>
      </c>
      <c r="AR85" s="118" t="s">
        <v>86</v>
      </c>
      <c r="AT85" s="125" t="s">
        <v>75</v>
      </c>
      <c r="AU85" s="125" t="s">
        <v>84</v>
      </c>
      <c r="AY85" s="118" t="s">
        <v>146</v>
      </c>
      <c r="BK85" s="126">
        <f>SUM(BK86:BK107)</f>
        <v>0</v>
      </c>
    </row>
    <row r="86" spans="2:65" s="1" customFormat="1" ht="24.15" customHeight="1">
      <c r="B86" s="129"/>
      <c r="C86" s="130" t="s">
        <v>84</v>
      </c>
      <c r="D86" s="130" t="s">
        <v>148</v>
      </c>
      <c r="E86" s="132" t="s">
        <v>2518</v>
      </c>
      <c r="F86" s="133" t="s">
        <v>2519</v>
      </c>
      <c r="G86" s="134" t="s">
        <v>375</v>
      </c>
      <c r="H86" s="135">
        <v>60</v>
      </c>
      <c r="I86" s="136"/>
      <c r="J86" s="137">
        <f>ROUND(I86*H86,2)</f>
        <v>0</v>
      </c>
      <c r="K86" s="133" t="s">
        <v>152</v>
      </c>
      <c r="L86" s="34"/>
      <c r="M86" s="138" t="s">
        <v>3</v>
      </c>
      <c r="N86" s="139" t="s">
        <v>47</v>
      </c>
      <c r="P86" s="140">
        <f>O86*H86</f>
        <v>0</v>
      </c>
      <c r="Q86" s="140">
        <v>1.995E-05</v>
      </c>
      <c r="R86" s="140">
        <f>Q86*H86</f>
        <v>0.001197</v>
      </c>
      <c r="S86" s="140">
        <v>0.0032</v>
      </c>
      <c r="T86" s="141">
        <f>S86*H86</f>
        <v>0.192</v>
      </c>
      <c r="AR86" s="142" t="s">
        <v>256</v>
      </c>
      <c r="AT86" s="142" t="s">
        <v>148</v>
      </c>
      <c r="AU86" s="142" t="s">
        <v>86</v>
      </c>
      <c r="AY86" s="18" t="s">
        <v>146</v>
      </c>
      <c r="BE86" s="143">
        <f>IF(N86="základní",J86,0)</f>
        <v>0</v>
      </c>
      <c r="BF86" s="143">
        <f>IF(N86="snížená",J86,0)</f>
        <v>0</v>
      </c>
      <c r="BG86" s="143">
        <f>IF(N86="zákl. přenesená",J86,0)</f>
        <v>0</v>
      </c>
      <c r="BH86" s="143">
        <f>IF(N86="sníž. přenesená",J86,0)</f>
        <v>0</v>
      </c>
      <c r="BI86" s="143">
        <f>IF(N86="nulová",J86,0)</f>
        <v>0</v>
      </c>
      <c r="BJ86" s="18" t="s">
        <v>84</v>
      </c>
      <c r="BK86" s="143">
        <f>ROUND(I86*H86,2)</f>
        <v>0</v>
      </c>
      <c r="BL86" s="18" t="s">
        <v>256</v>
      </c>
      <c r="BM86" s="142" t="s">
        <v>2520</v>
      </c>
    </row>
    <row r="87" spans="2:47" s="1" customFormat="1" ht="19.2">
      <c r="B87" s="34"/>
      <c r="D87" s="144" t="s">
        <v>155</v>
      </c>
      <c r="F87" s="145" t="s">
        <v>2521</v>
      </c>
      <c r="I87" s="146"/>
      <c r="L87" s="34"/>
      <c r="M87" s="147"/>
      <c r="T87" s="55"/>
      <c r="AT87" s="18" t="s">
        <v>155</v>
      </c>
      <c r="AU87" s="18" t="s">
        <v>86</v>
      </c>
    </row>
    <row r="88" spans="2:47" s="1" customFormat="1" ht="12">
      <c r="B88" s="34"/>
      <c r="D88" s="148" t="s">
        <v>157</v>
      </c>
      <c r="F88" s="149" t="s">
        <v>2522</v>
      </c>
      <c r="I88" s="146"/>
      <c r="L88" s="34"/>
      <c r="M88" s="147"/>
      <c r="T88" s="55"/>
      <c r="AT88" s="18" t="s">
        <v>157</v>
      </c>
      <c r="AU88" s="18" t="s">
        <v>86</v>
      </c>
    </row>
    <row r="89" spans="2:65" s="1" customFormat="1" ht="24.15" customHeight="1">
      <c r="B89" s="129"/>
      <c r="C89" s="130" t="s">
        <v>86</v>
      </c>
      <c r="D89" s="130" t="s">
        <v>148</v>
      </c>
      <c r="E89" s="132" t="s">
        <v>2523</v>
      </c>
      <c r="F89" s="133" t="s">
        <v>2524</v>
      </c>
      <c r="G89" s="134" t="s">
        <v>375</v>
      </c>
      <c r="H89" s="135">
        <v>75</v>
      </c>
      <c r="I89" s="136"/>
      <c r="J89" s="137">
        <f>ROUND(I89*H89,2)</f>
        <v>0</v>
      </c>
      <c r="K89" s="133" t="s">
        <v>152</v>
      </c>
      <c r="L89" s="34"/>
      <c r="M89" s="138" t="s">
        <v>3</v>
      </c>
      <c r="N89" s="139" t="s">
        <v>47</v>
      </c>
      <c r="P89" s="140">
        <f>O89*H89</f>
        <v>0</v>
      </c>
      <c r="Q89" s="140">
        <v>0.00050858</v>
      </c>
      <c r="R89" s="140">
        <f>Q89*H89</f>
        <v>0.038143500000000004</v>
      </c>
      <c r="S89" s="140">
        <v>0</v>
      </c>
      <c r="T89" s="141">
        <f>S89*H89</f>
        <v>0</v>
      </c>
      <c r="AR89" s="142" t="s">
        <v>256</v>
      </c>
      <c r="AT89" s="142" t="s">
        <v>148</v>
      </c>
      <c r="AU89" s="142" t="s">
        <v>86</v>
      </c>
      <c r="AY89" s="18" t="s">
        <v>146</v>
      </c>
      <c r="BE89" s="143">
        <f>IF(N89="základní",J89,0)</f>
        <v>0</v>
      </c>
      <c r="BF89" s="143">
        <f>IF(N89="snížená",J89,0)</f>
        <v>0</v>
      </c>
      <c r="BG89" s="143">
        <f>IF(N89="zákl. přenesená",J89,0)</f>
        <v>0</v>
      </c>
      <c r="BH89" s="143">
        <f>IF(N89="sníž. přenesená",J89,0)</f>
        <v>0</v>
      </c>
      <c r="BI89" s="143">
        <f>IF(N89="nulová",J89,0)</f>
        <v>0</v>
      </c>
      <c r="BJ89" s="18" t="s">
        <v>84</v>
      </c>
      <c r="BK89" s="143">
        <f>ROUND(I89*H89,2)</f>
        <v>0</v>
      </c>
      <c r="BL89" s="18" t="s">
        <v>256</v>
      </c>
      <c r="BM89" s="142" t="s">
        <v>2525</v>
      </c>
    </row>
    <row r="90" spans="2:47" s="1" customFormat="1" ht="28.8">
      <c r="B90" s="34"/>
      <c r="D90" s="144" t="s">
        <v>155</v>
      </c>
      <c r="F90" s="145" t="s">
        <v>2526</v>
      </c>
      <c r="I90" s="146"/>
      <c r="L90" s="34"/>
      <c r="M90" s="147"/>
      <c r="T90" s="55"/>
      <c r="AT90" s="18" t="s">
        <v>155</v>
      </c>
      <c r="AU90" s="18" t="s">
        <v>86</v>
      </c>
    </row>
    <row r="91" spans="2:47" s="1" customFormat="1" ht="12">
      <c r="B91" s="34"/>
      <c r="D91" s="148" t="s">
        <v>157</v>
      </c>
      <c r="F91" s="149" t="s">
        <v>2527</v>
      </c>
      <c r="I91" s="146"/>
      <c r="L91" s="34"/>
      <c r="M91" s="147"/>
      <c r="T91" s="55"/>
      <c r="AT91" s="18" t="s">
        <v>157</v>
      </c>
      <c r="AU91" s="18" t="s">
        <v>86</v>
      </c>
    </row>
    <row r="92" spans="2:65" s="1" customFormat="1" ht="24.15" customHeight="1">
      <c r="B92" s="129"/>
      <c r="C92" s="130" t="s">
        <v>164</v>
      </c>
      <c r="D92" s="130" t="s">
        <v>148</v>
      </c>
      <c r="E92" s="132" t="s">
        <v>2528</v>
      </c>
      <c r="F92" s="133" t="s">
        <v>2529</v>
      </c>
      <c r="G92" s="134" t="s">
        <v>375</v>
      </c>
      <c r="H92" s="135">
        <v>70</v>
      </c>
      <c r="I92" s="136"/>
      <c r="J92" s="137">
        <f>ROUND(I92*H92,2)</f>
        <v>0</v>
      </c>
      <c r="K92" s="133" t="s">
        <v>152</v>
      </c>
      <c r="L92" s="34"/>
      <c r="M92" s="138" t="s">
        <v>3</v>
      </c>
      <c r="N92" s="139" t="s">
        <v>47</v>
      </c>
      <c r="P92" s="140">
        <f>O92*H92</f>
        <v>0</v>
      </c>
      <c r="Q92" s="140">
        <v>0.00061852</v>
      </c>
      <c r="R92" s="140">
        <f>Q92*H92</f>
        <v>0.0432964</v>
      </c>
      <c r="S92" s="140">
        <v>0</v>
      </c>
      <c r="T92" s="141">
        <f>S92*H92</f>
        <v>0</v>
      </c>
      <c r="AR92" s="142" t="s">
        <v>256</v>
      </c>
      <c r="AT92" s="142" t="s">
        <v>148</v>
      </c>
      <c r="AU92" s="142" t="s">
        <v>86</v>
      </c>
      <c r="AY92" s="18" t="s">
        <v>146</v>
      </c>
      <c r="BE92" s="143">
        <f>IF(N92="základní",J92,0)</f>
        <v>0</v>
      </c>
      <c r="BF92" s="143">
        <f>IF(N92="snížená",J92,0)</f>
        <v>0</v>
      </c>
      <c r="BG92" s="143">
        <f>IF(N92="zákl. přenesená",J92,0)</f>
        <v>0</v>
      </c>
      <c r="BH92" s="143">
        <f>IF(N92="sníž. přenesená",J92,0)</f>
        <v>0</v>
      </c>
      <c r="BI92" s="143">
        <f>IF(N92="nulová",J92,0)</f>
        <v>0</v>
      </c>
      <c r="BJ92" s="18" t="s">
        <v>84</v>
      </c>
      <c r="BK92" s="143">
        <f>ROUND(I92*H92,2)</f>
        <v>0</v>
      </c>
      <c r="BL92" s="18" t="s">
        <v>256</v>
      </c>
      <c r="BM92" s="142" t="s">
        <v>2530</v>
      </c>
    </row>
    <row r="93" spans="2:47" s="1" customFormat="1" ht="28.8">
      <c r="B93" s="34"/>
      <c r="D93" s="144" t="s">
        <v>155</v>
      </c>
      <c r="F93" s="145" t="s">
        <v>2531</v>
      </c>
      <c r="I93" s="146"/>
      <c r="L93" s="34"/>
      <c r="M93" s="147"/>
      <c r="T93" s="55"/>
      <c r="AT93" s="18" t="s">
        <v>155</v>
      </c>
      <c r="AU93" s="18" t="s">
        <v>86</v>
      </c>
    </row>
    <row r="94" spans="2:47" s="1" customFormat="1" ht="12">
      <c r="B94" s="34"/>
      <c r="D94" s="148" t="s">
        <v>157</v>
      </c>
      <c r="F94" s="149" t="s">
        <v>2532</v>
      </c>
      <c r="I94" s="146"/>
      <c r="L94" s="34"/>
      <c r="M94" s="147"/>
      <c r="T94" s="55"/>
      <c r="AT94" s="18" t="s">
        <v>157</v>
      </c>
      <c r="AU94" s="18" t="s">
        <v>86</v>
      </c>
    </row>
    <row r="95" spans="2:65" s="1" customFormat="1" ht="24.15" customHeight="1">
      <c r="B95" s="129"/>
      <c r="C95" s="130" t="s">
        <v>153</v>
      </c>
      <c r="D95" s="130" t="s">
        <v>148</v>
      </c>
      <c r="E95" s="132" t="s">
        <v>2533</v>
      </c>
      <c r="F95" s="133" t="s">
        <v>2534</v>
      </c>
      <c r="G95" s="134" t="s">
        <v>375</v>
      </c>
      <c r="H95" s="135">
        <v>14</v>
      </c>
      <c r="I95" s="136"/>
      <c r="J95" s="137">
        <f>ROUND(I95*H95,2)</f>
        <v>0</v>
      </c>
      <c r="K95" s="133" t="s">
        <v>152</v>
      </c>
      <c r="L95" s="34"/>
      <c r="M95" s="138" t="s">
        <v>3</v>
      </c>
      <c r="N95" s="139" t="s">
        <v>47</v>
      </c>
      <c r="P95" s="140">
        <f>O95*H95</f>
        <v>0</v>
      </c>
      <c r="Q95" s="140">
        <v>0.00094737</v>
      </c>
      <c r="R95" s="140">
        <f>Q95*H95</f>
        <v>0.01326318</v>
      </c>
      <c r="S95" s="140">
        <v>0</v>
      </c>
      <c r="T95" s="141">
        <f>S95*H95</f>
        <v>0</v>
      </c>
      <c r="AR95" s="142" t="s">
        <v>256</v>
      </c>
      <c r="AT95" s="142" t="s">
        <v>148</v>
      </c>
      <c r="AU95" s="142" t="s">
        <v>86</v>
      </c>
      <c r="AY95" s="18" t="s">
        <v>146</v>
      </c>
      <c r="BE95" s="143">
        <f>IF(N95="základní",J95,0)</f>
        <v>0</v>
      </c>
      <c r="BF95" s="143">
        <f>IF(N95="snížená",J95,0)</f>
        <v>0</v>
      </c>
      <c r="BG95" s="143">
        <f>IF(N95="zákl. přenesená",J95,0)</f>
        <v>0</v>
      </c>
      <c r="BH95" s="143">
        <f>IF(N95="sníž. přenesená",J95,0)</f>
        <v>0</v>
      </c>
      <c r="BI95" s="143">
        <f>IF(N95="nulová",J95,0)</f>
        <v>0</v>
      </c>
      <c r="BJ95" s="18" t="s">
        <v>84</v>
      </c>
      <c r="BK95" s="143">
        <f>ROUND(I95*H95,2)</f>
        <v>0</v>
      </c>
      <c r="BL95" s="18" t="s">
        <v>256</v>
      </c>
      <c r="BM95" s="142" t="s">
        <v>2535</v>
      </c>
    </row>
    <row r="96" spans="2:47" s="1" customFormat="1" ht="28.8">
      <c r="B96" s="34"/>
      <c r="D96" s="144" t="s">
        <v>155</v>
      </c>
      <c r="F96" s="145" t="s">
        <v>2536</v>
      </c>
      <c r="I96" s="146"/>
      <c r="L96" s="34"/>
      <c r="M96" s="147"/>
      <c r="T96" s="55"/>
      <c r="AT96" s="18" t="s">
        <v>155</v>
      </c>
      <c r="AU96" s="18" t="s">
        <v>86</v>
      </c>
    </row>
    <row r="97" spans="2:47" s="1" customFormat="1" ht="12">
      <c r="B97" s="34"/>
      <c r="D97" s="148" t="s">
        <v>157</v>
      </c>
      <c r="F97" s="149" t="s">
        <v>2537</v>
      </c>
      <c r="I97" s="146"/>
      <c r="L97" s="34"/>
      <c r="M97" s="147"/>
      <c r="T97" s="55"/>
      <c r="AT97" s="18" t="s">
        <v>157</v>
      </c>
      <c r="AU97" s="18" t="s">
        <v>86</v>
      </c>
    </row>
    <row r="98" spans="2:65" s="1" customFormat="1" ht="21.75" customHeight="1">
      <c r="B98" s="129"/>
      <c r="C98" s="130" t="s">
        <v>181</v>
      </c>
      <c r="D98" s="130" t="s">
        <v>148</v>
      </c>
      <c r="E98" s="132" t="s">
        <v>2538</v>
      </c>
      <c r="F98" s="133" t="s">
        <v>2539</v>
      </c>
      <c r="G98" s="134" t="s">
        <v>375</v>
      </c>
      <c r="H98" s="135">
        <v>219</v>
      </c>
      <c r="I98" s="136"/>
      <c r="J98" s="137">
        <f>ROUND(I98*H98,2)</f>
        <v>0</v>
      </c>
      <c r="K98" s="133" t="s">
        <v>152</v>
      </c>
      <c r="L98" s="34"/>
      <c r="M98" s="138" t="s">
        <v>3</v>
      </c>
      <c r="N98" s="139" t="s">
        <v>47</v>
      </c>
      <c r="P98" s="140">
        <f>O98*H98</f>
        <v>0</v>
      </c>
      <c r="Q98" s="140">
        <v>0</v>
      </c>
      <c r="R98" s="140">
        <f>Q98*H98</f>
        <v>0</v>
      </c>
      <c r="S98" s="140">
        <v>0</v>
      </c>
      <c r="T98" s="141">
        <f>S98*H98</f>
        <v>0</v>
      </c>
      <c r="AR98" s="142" t="s">
        <v>256</v>
      </c>
      <c r="AT98" s="142" t="s">
        <v>148</v>
      </c>
      <c r="AU98" s="142" t="s">
        <v>86</v>
      </c>
      <c r="AY98" s="18" t="s">
        <v>146</v>
      </c>
      <c r="BE98" s="143">
        <f>IF(N98="základní",J98,0)</f>
        <v>0</v>
      </c>
      <c r="BF98" s="143">
        <f>IF(N98="snížená",J98,0)</f>
        <v>0</v>
      </c>
      <c r="BG98" s="143">
        <f>IF(N98="zákl. přenesená",J98,0)</f>
        <v>0</v>
      </c>
      <c r="BH98" s="143">
        <f>IF(N98="sníž. přenesená",J98,0)</f>
        <v>0</v>
      </c>
      <c r="BI98" s="143">
        <f>IF(N98="nulová",J98,0)</f>
        <v>0</v>
      </c>
      <c r="BJ98" s="18" t="s">
        <v>84</v>
      </c>
      <c r="BK98" s="143">
        <f>ROUND(I98*H98,2)</f>
        <v>0</v>
      </c>
      <c r="BL98" s="18" t="s">
        <v>256</v>
      </c>
      <c r="BM98" s="142" t="s">
        <v>2540</v>
      </c>
    </row>
    <row r="99" spans="2:47" s="1" customFormat="1" ht="28.8">
      <c r="B99" s="34"/>
      <c r="D99" s="144" t="s">
        <v>155</v>
      </c>
      <c r="F99" s="145" t="s">
        <v>2541</v>
      </c>
      <c r="I99" s="146"/>
      <c r="L99" s="34"/>
      <c r="M99" s="147"/>
      <c r="T99" s="55"/>
      <c r="AT99" s="18" t="s">
        <v>155</v>
      </c>
      <c r="AU99" s="18" t="s">
        <v>86</v>
      </c>
    </row>
    <row r="100" spans="2:47" s="1" customFormat="1" ht="12">
      <c r="B100" s="34"/>
      <c r="D100" s="148" t="s">
        <v>157</v>
      </c>
      <c r="F100" s="149" t="s">
        <v>2542</v>
      </c>
      <c r="I100" s="146"/>
      <c r="L100" s="34"/>
      <c r="M100" s="147"/>
      <c r="T100" s="55"/>
      <c r="AT100" s="18" t="s">
        <v>157</v>
      </c>
      <c r="AU100" s="18" t="s">
        <v>86</v>
      </c>
    </row>
    <row r="101" spans="2:51" s="12" customFormat="1" ht="12">
      <c r="B101" s="150"/>
      <c r="D101" s="144" t="s">
        <v>171</v>
      </c>
      <c r="E101" s="151" t="s">
        <v>3</v>
      </c>
      <c r="F101" s="152" t="s">
        <v>2543</v>
      </c>
      <c r="H101" s="153">
        <v>219</v>
      </c>
      <c r="I101" s="154"/>
      <c r="L101" s="150"/>
      <c r="M101" s="155"/>
      <c r="T101" s="156"/>
      <c r="AT101" s="151" t="s">
        <v>171</v>
      </c>
      <c r="AU101" s="151" t="s">
        <v>86</v>
      </c>
      <c r="AV101" s="12" t="s">
        <v>86</v>
      </c>
      <c r="AW101" s="12" t="s">
        <v>37</v>
      </c>
      <c r="AX101" s="12" t="s">
        <v>84</v>
      </c>
      <c r="AY101" s="151" t="s">
        <v>146</v>
      </c>
    </row>
    <row r="102" spans="2:65" s="1" customFormat="1" ht="33" customHeight="1">
      <c r="B102" s="129"/>
      <c r="C102" s="130" t="s">
        <v>189</v>
      </c>
      <c r="D102" s="130" t="s">
        <v>148</v>
      </c>
      <c r="E102" s="132" t="s">
        <v>2544</v>
      </c>
      <c r="F102" s="133" t="s">
        <v>2545</v>
      </c>
      <c r="G102" s="134" t="s">
        <v>375</v>
      </c>
      <c r="H102" s="135">
        <v>100</v>
      </c>
      <c r="I102" s="136"/>
      <c r="J102" s="137">
        <f>ROUND(I102*H102,2)</f>
        <v>0</v>
      </c>
      <c r="K102" s="133" t="s">
        <v>152</v>
      </c>
      <c r="L102" s="34"/>
      <c r="M102" s="138" t="s">
        <v>3</v>
      </c>
      <c r="N102" s="139" t="s">
        <v>47</v>
      </c>
      <c r="P102" s="140">
        <f>O102*H102</f>
        <v>0</v>
      </c>
      <c r="Q102" s="140">
        <v>4.662E-05</v>
      </c>
      <c r="R102" s="140">
        <f>Q102*H102</f>
        <v>0.0046619999999999995</v>
      </c>
      <c r="S102" s="140">
        <v>0</v>
      </c>
      <c r="T102" s="141">
        <f>S102*H102</f>
        <v>0</v>
      </c>
      <c r="AR102" s="142" t="s">
        <v>256</v>
      </c>
      <c r="AT102" s="142" t="s">
        <v>148</v>
      </c>
      <c r="AU102" s="142" t="s">
        <v>86</v>
      </c>
      <c r="AY102" s="18" t="s">
        <v>146</v>
      </c>
      <c r="BE102" s="143">
        <f>IF(N102="základní",J102,0)</f>
        <v>0</v>
      </c>
      <c r="BF102" s="143">
        <f>IF(N102="snížená",J102,0)</f>
        <v>0</v>
      </c>
      <c r="BG102" s="143">
        <f>IF(N102="zákl. přenesená",J102,0)</f>
        <v>0</v>
      </c>
      <c r="BH102" s="143">
        <f>IF(N102="sníž. přenesená",J102,0)</f>
        <v>0</v>
      </c>
      <c r="BI102" s="143">
        <f>IF(N102="nulová",J102,0)</f>
        <v>0</v>
      </c>
      <c r="BJ102" s="18" t="s">
        <v>84</v>
      </c>
      <c r="BK102" s="143">
        <f>ROUND(I102*H102,2)</f>
        <v>0</v>
      </c>
      <c r="BL102" s="18" t="s">
        <v>256</v>
      </c>
      <c r="BM102" s="142" t="s">
        <v>2546</v>
      </c>
    </row>
    <row r="103" spans="2:47" s="1" customFormat="1" ht="38.4">
      <c r="B103" s="34"/>
      <c r="D103" s="144" t="s">
        <v>155</v>
      </c>
      <c r="F103" s="145" t="s">
        <v>2547</v>
      </c>
      <c r="I103" s="146"/>
      <c r="L103" s="34"/>
      <c r="M103" s="147"/>
      <c r="T103" s="55"/>
      <c r="AT103" s="18" t="s">
        <v>155</v>
      </c>
      <c r="AU103" s="18" t="s">
        <v>86</v>
      </c>
    </row>
    <row r="104" spans="2:47" s="1" customFormat="1" ht="12">
      <c r="B104" s="34"/>
      <c r="D104" s="148" t="s">
        <v>157</v>
      </c>
      <c r="F104" s="149" t="s">
        <v>2548</v>
      </c>
      <c r="I104" s="146"/>
      <c r="L104" s="34"/>
      <c r="M104" s="147"/>
      <c r="T104" s="55"/>
      <c r="AT104" s="18" t="s">
        <v>157</v>
      </c>
      <c r="AU104" s="18" t="s">
        <v>86</v>
      </c>
    </row>
    <row r="105" spans="2:65" s="1" customFormat="1" ht="24.15" customHeight="1">
      <c r="B105" s="129"/>
      <c r="C105" s="130" t="s">
        <v>195</v>
      </c>
      <c r="D105" s="130" t="s">
        <v>148</v>
      </c>
      <c r="E105" s="132" t="s">
        <v>2549</v>
      </c>
      <c r="F105" s="133" t="s">
        <v>2550</v>
      </c>
      <c r="G105" s="134" t="s">
        <v>1004</v>
      </c>
      <c r="H105" s="188"/>
      <c r="I105" s="136"/>
      <c r="J105" s="137">
        <f>ROUND(I105*H105,2)</f>
        <v>0</v>
      </c>
      <c r="K105" s="133" t="s">
        <v>152</v>
      </c>
      <c r="L105" s="34"/>
      <c r="M105" s="138" t="s">
        <v>3</v>
      </c>
      <c r="N105" s="139" t="s">
        <v>47</v>
      </c>
      <c r="P105" s="140">
        <f>O105*H105</f>
        <v>0</v>
      </c>
      <c r="Q105" s="140">
        <v>0</v>
      </c>
      <c r="R105" s="140">
        <f>Q105*H105</f>
        <v>0</v>
      </c>
      <c r="S105" s="140">
        <v>0</v>
      </c>
      <c r="T105" s="141">
        <f>S105*H105</f>
        <v>0</v>
      </c>
      <c r="AR105" s="142" t="s">
        <v>256</v>
      </c>
      <c r="AT105" s="142" t="s">
        <v>148</v>
      </c>
      <c r="AU105" s="142" t="s">
        <v>86</v>
      </c>
      <c r="AY105" s="18" t="s">
        <v>146</v>
      </c>
      <c r="BE105" s="143">
        <f>IF(N105="základní",J105,0)</f>
        <v>0</v>
      </c>
      <c r="BF105" s="143">
        <f>IF(N105="snížená",J105,0)</f>
        <v>0</v>
      </c>
      <c r="BG105" s="143">
        <f>IF(N105="zákl. přenesená",J105,0)</f>
        <v>0</v>
      </c>
      <c r="BH105" s="143">
        <f>IF(N105="sníž. přenesená",J105,0)</f>
        <v>0</v>
      </c>
      <c r="BI105" s="143">
        <f>IF(N105="nulová",J105,0)</f>
        <v>0</v>
      </c>
      <c r="BJ105" s="18" t="s">
        <v>84</v>
      </c>
      <c r="BK105" s="143">
        <f>ROUND(I105*H105,2)</f>
        <v>0</v>
      </c>
      <c r="BL105" s="18" t="s">
        <v>256</v>
      </c>
      <c r="BM105" s="142" t="s">
        <v>2551</v>
      </c>
    </row>
    <row r="106" spans="2:47" s="1" customFormat="1" ht="28.8">
      <c r="B106" s="34"/>
      <c r="D106" s="144" t="s">
        <v>155</v>
      </c>
      <c r="F106" s="145" t="s">
        <v>2552</v>
      </c>
      <c r="I106" s="146"/>
      <c r="L106" s="34"/>
      <c r="M106" s="147"/>
      <c r="T106" s="55"/>
      <c r="AT106" s="18" t="s">
        <v>155</v>
      </c>
      <c r="AU106" s="18" t="s">
        <v>86</v>
      </c>
    </row>
    <row r="107" spans="2:47" s="1" customFormat="1" ht="12">
      <c r="B107" s="34"/>
      <c r="D107" s="148" t="s">
        <v>157</v>
      </c>
      <c r="F107" s="149" t="s">
        <v>2553</v>
      </c>
      <c r="I107" s="146"/>
      <c r="L107" s="34"/>
      <c r="M107" s="147"/>
      <c r="T107" s="55"/>
      <c r="AT107" s="18" t="s">
        <v>157</v>
      </c>
      <c r="AU107" s="18" t="s">
        <v>86</v>
      </c>
    </row>
    <row r="108" spans="2:63" s="11" customFormat="1" ht="22.95" customHeight="1">
      <c r="B108" s="117"/>
      <c r="D108" s="118" t="s">
        <v>75</v>
      </c>
      <c r="E108" s="127" t="s">
        <v>2554</v>
      </c>
      <c r="F108" s="127" t="s">
        <v>2555</v>
      </c>
      <c r="I108" s="120"/>
      <c r="J108" s="128">
        <f>BK108</f>
        <v>0</v>
      </c>
      <c r="L108" s="117"/>
      <c r="M108" s="122"/>
      <c r="P108" s="123">
        <f>SUM(P109:P124)</f>
        <v>0</v>
      </c>
      <c r="R108" s="123">
        <f>SUM(R109:R124)</f>
        <v>0.0032630071999999997</v>
      </c>
      <c r="T108" s="124">
        <f>SUM(T109:T124)</f>
        <v>0</v>
      </c>
      <c r="AR108" s="118" t="s">
        <v>86</v>
      </c>
      <c r="AT108" s="125" t="s">
        <v>75</v>
      </c>
      <c r="AU108" s="125" t="s">
        <v>84</v>
      </c>
      <c r="AY108" s="118" t="s">
        <v>146</v>
      </c>
      <c r="BK108" s="126">
        <f>SUM(BK109:BK124)</f>
        <v>0</v>
      </c>
    </row>
    <row r="109" spans="2:65" s="1" customFormat="1" ht="16.5" customHeight="1">
      <c r="B109" s="129"/>
      <c r="C109" s="130" t="s">
        <v>203</v>
      </c>
      <c r="D109" s="130" t="s">
        <v>148</v>
      </c>
      <c r="E109" s="132" t="s">
        <v>2556</v>
      </c>
      <c r="F109" s="133" t="s">
        <v>2557</v>
      </c>
      <c r="G109" s="134" t="s">
        <v>641</v>
      </c>
      <c r="H109" s="135">
        <v>4</v>
      </c>
      <c r="I109" s="136"/>
      <c r="J109" s="137">
        <f>ROUND(I109*H109,2)</f>
        <v>0</v>
      </c>
      <c r="K109" s="133" t="s">
        <v>152</v>
      </c>
      <c r="L109" s="34"/>
      <c r="M109" s="138" t="s">
        <v>3</v>
      </c>
      <c r="N109" s="139" t="s">
        <v>47</v>
      </c>
      <c r="P109" s="140">
        <f>O109*H109</f>
        <v>0</v>
      </c>
      <c r="Q109" s="140">
        <v>6.25074E-05</v>
      </c>
      <c r="R109" s="140">
        <f>Q109*H109</f>
        <v>0.0002500296</v>
      </c>
      <c r="S109" s="140">
        <v>0</v>
      </c>
      <c r="T109" s="141">
        <f>S109*H109</f>
        <v>0</v>
      </c>
      <c r="AR109" s="142" t="s">
        <v>256</v>
      </c>
      <c r="AT109" s="142" t="s">
        <v>148</v>
      </c>
      <c r="AU109" s="142" t="s">
        <v>86</v>
      </c>
      <c r="AY109" s="18" t="s">
        <v>146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8" t="s">
        <v>84</v>
      </c>
      <c r="BK109" s="143">
        <f>ROUND(I109*H109,2)</f>
        <v>0</v>
      </c>
      <c r="BL109" s="18" t="s">
        <v>256</v>
      </c>
      <c r="BM109" s="142" t="s">
        <v>2558</v>
      </c>
    </row>
    <row r="110" spans="2:47" s="1" customFormat="1" ht="12">
      <c r="B110" s="34"/>
      <c r="D110" s="144" t="s">
        <v>155</v>
      </c>
      <c r="F110" s="145" t="s">
        <v>2559</v>
      </c>
      <c r="I110" s="146"/>
      <c r="L110" s="34"/>
      <c r="M110" s="147"/>
      <c r="T110" s="55"/>
      <c r="AT110" s="18" t="s">
        <v>155</v>
      </c>
      <c r="AU110" s="18" t="s">
        <v>86</v>
      </c>
    </row>
    <row r="111" spans="2:47" s="1" customFormat="1" ht="12">
      <c r="B111" s="34"/>
      <c r="D111" s="148" t="s">
        <v>157</v>
      </c>
      <c r="F111" s="149" t="s">
        <v>2560</v>
      </c>
      <c r="I111" s="146"/>
      <c r="L111" s="34"/>
      <c r="M111" s="147"/>
      <c r="T111" s="55"/>
      <c r="AT111" s="18" t="s">
        <v>157</v>
      </c>
      <c r="AU111" s="18" t="s">
        <v>86</v>
      </c>
    </row>
    <row r="112" spans="2:65" s="1" customFormat="1" ht="16.5" customHeight="1">
      <c r="B112" s="129"/>
      <c r="C112" s="170" t="s">
        <v>210</v>
      </c>
      <c r="D112" s="170" t="s">
        <v>257</v>
      </c>
      <c r="E112" s="172" t="s">
        <v>2561</v>
      </c>
      <c r="F112" s="173" t="s">
        <v>2562</v>
      </c>
      <c r="G112" s="174" t="s">
        <v>641</v>
      </c>
      <c r="H112" s="175">
        <v>8</v>
      </c>
      <c r="I112" s="176"/>
      <c r="J112" s="177">
        <f>ROUND(I112*H112,2)</f>
        <v>0</v>
      </c>
      <c r="K112" s="173" t="s">
        <v>152</v>
      </c>
      <c r="L112" s="178"/>
      <c r="M112" s="179" t="s">
        <v>3</v>
      </c>
      <c r="N112" s="180" t="s">
        <v>47</v>
      </c>
      <c r="P112" s="140">
        <f>O112*H112</f>
        <v>0</v>
      </c>
      <c r="Q112" s="140">
        <v>0.00021</v>
      </c>
      <c r="R112" s="140">
        <f>Q112*H112</f>
        <v>0.00168</v>
      </c>
      <c r="S112" s="140">
        <v>0</v>
      </c>
      <c r="T112" s="141">
        <f>S112*H112</f>
        <v>0</v>
      </c>
      <c r="AR112" s="142" t="s">
        <v>379</v>
      </c>
      <c r="AT112" s="142" t="s">
        <v>257</v>
      </c>
      <c r="AU112" s="142" t="s">
        <v>86</v>
      </c>
      <c r="AY112" s="18" t="s">
        <v>146</v>
      </c>
      <c r="BE112" s="143">
        <f>IF(N112="základní",J112,0)</f>
        <v>0</v>
      </c>
      <c r="BF112" s="143">
        <f>IF(N112="snížená",J112,0)</f>
        <v>0</v>
      </c>
      <c r="BG112" s="143">
        <f>IF(N112="zákl. přenesená",J112,0)</f>
        <v>0</v>
      </c>
      <c r="BH112" s="143">
        <f>IF(N112="sníž. přenesená",J112,0)</f>
        <v>0</v>
      </c>
      <c r="BI112" s="143">
        <f>IF(N112="nulová",J112,0)</f>
        <v>0</v>
      </c>
      <c r="BJ112" s="18" t="s">
        <v>84</v>
      </c>
      <c r="BK112" s="143">
        <f>ROUND(I112*H112,2)</f>
        <v>0</v>
      </c>
      <c r="BL112" s="18" t="s">
        <v>256</v>
      </c>
      <c r="BM112" s="142" t="s">
        <v>2563</v>
      </c>
    </row>
    <row r="113" spans="2:47" s="1" customFormat="1" ht="12">
      <c r="B113" s="34"/>
      <c r="D113" s="144" t="s">
        <v>155</v>
      </c>
      <c r="F113" s="145" t="s">
        <v>2562</v>
      </c>
      <c r="I113" s="146"/>
      <c r="L113" s="34"/>
      <c r="M113" s="147"/>
      <c r="T113" s="55"/>
      <c r="AT113" s="18" t="s">
        <v>155</v>
      </c>
      <c r="AU113" s="18" t="s">
        <v>86</v>
      </c>
    </row>
    <row r="114" spans="2:65" s="1" customFormat="1" ht="24.15" customHeight="1">
      <c r="B114" s="129"/>
      <c r="C114" s="130" t="s">
        <v>217</v>
      </c>
      <c r="D114" s="130" t="s">
        <v>148</v>
      </c>
      <c r="E114" s="132" t="s">
        <v>2564</v>
      </c>
      <c r="F114" s="133" t="s">
        <v>2565</v>
      </c>
      <c r="G114" s="134" t="s">
        <v>641</v>
      </c>
      <c r="H114" s="135">
        <v>4</v>
      </c>
      <c r="I114" s="136"/>
      <c r="J114" s="137">
        <f>ROUND(I114*H114,2)</f>
        <v>0</v>
      </c>
      <c r="K114" s="133" t="s">
        <v>152</v>
      </c>
      <c r="L114" s="34"/>
      <c r="M114" s="138" t="s">
        <v>3</v>
      </c>
      <c r="N114" s="139" t="s">
        <v>47</v>
      </c>
      <c r="P114" s="140">
        <f>O114*H114</f>
        <v>0</v>
      </c>
      <c r="Q114" s="140">
        <v>0.00014</v>
      </c>
      <c r="R114" s="140">
        <f>Q114*H114</f>
        <v>0.00056</v>
      </c>
      <c r="S114" s="140">
        <v>0</v>
      </c>
      <c r="T114" s="141">
        <f>S114*H114</f>
        <v>0</v>
      </c>
      <c r="AR114" s="142" t="s">
        <v>256</v>
      </c>
      <c r="AT114" s="142" t="s">
        <v>148</v>
      </c>
      <c r="AU114" s="142" t="s">
        <v>86</v>
      </c>
      <c r="AY114" s="18" t="s">
        <v>146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8" t="s">
        <v>84</v>
      </c>
      <c r="BK114" s="143">
        <f>ROUND(I114*H114,2)</f>
        <v>0</v>
      </c>
      <c r="BL114" s="18" t="s">
        <v>256</v>
      </c>
      <c r="BM114" s="142" t="s">
        <v>2566</v>
      </c>
    </row>
    <row r="115" spans="2:47" s="1" customFormat="1" ht="19.2">
      <c r="B115" s="34"/>
      <c r="D115" s="144" t="s">
        <v>155</v>
      </c>
      <c r="F115" s="145" t="s">
        <v>2567</v>
      </c>
      <c r="I115" s="146"/>
      <c r="L115" s="34"/>
      <c r="M115" s="147"/>
      <c r="T115" s="55"/>
      <c r="AT115" s="18" t="s">
        <v>155</v>
      </c>
      <c r="AU115" s="18" t="s">
        <v>86</v>
      </c>
    </row>
    <row r="116" spans="2:47" s="1" customFormat="1" ht="12">
      <c r="B116" s="34"/>
      <c r="D116" s="148" t="s">
        <v>157</v>
      </c>
      <c r="F116" s="149" t="s">
        <v>2568</v>
      </c>
      <c r="I116" s="146"/>
      <c r="L116" s="34"/>
      <c r="M116" s="147"/>
      <c r="T116" s="55"/>
      <c r="AT116" s="18" t="s">
        <v>157</v>
      </c>
      <c r="AU116" s="18" t="s">
        <v>86</v>
      </c>
    </row>
    <row r="117" spans="2:65" s="1" customFormat="1" ht="21.75" customHeight="1">
      <c r="B117" s="129"/>
      <c r="C117" s="130" t="s">
        <v>223</v>
      </c>
      <c r="D117" s="130" t="s">
        <v>148</v>
      </c>
      <c r="E117" s="132" t="s">
        <v>2569</v>
      </c>
      <c r="F117" s="133" t="s">
        <v>2570</v>
      </c>
      <c r="G117" s="134" t="s">
        <v>641</v>
      </c>
      <c r="H117" s="135">
        <v>4</v>
      </c>
      <c r="I117" s="136"/>
      <c r="J117" s="137">
        <f>ROUND(I117*H117,2)</f>
        <v>0</v>
      </c>
      <c r="K117" s="133" t="s">
        <v>152</v>
      </c>
      <c r="L117" s="34"/>
      <c r="M117" s="138" t="s">
        <v>3</v>
      </c>
      <c r="N117" s="139" t="s">
        <v>47</v>
      </c>
      <c r="P117" s="140">
        <f>O117*H117</f>
        <v>0</v>
      </c>
      <c r="Q117" s="140">
        <v>0.0001932444</v>
      </c>
      <c r="R117" s="140">
        <f>Q117*H117</f>
        <v>0.0007729776</v>
      </c>
      <c r="S117" s="140">
        <v>0</v>
      </c>
      <c r="T117" s="141">
        <f>S117*H117</f>
        <v>0</v>
      </c>
      <c r="AR117" s="142" t="s">
        <v>256</v>
      </c>
      <c r="AT117" s="142" t="s">
        <v>148</v>
      </c>
      <c r="AU117" s="142" t="s">
        <v>86</v>
      </c>
      <c r="AY117" s="18" t="s">
        <v>146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8" t="s">
        <v>84</v>
      </c>
      <c r="BK117" s="143">
        <f>ROUND(I117*H117,2)</f>
        <v>0</v>
      </c>
      <c r="BL117" s="18" t="s">
        <v>256</v>
      </c>
      <c r="BM117" s="142" t="s">
        <v>2571</v>
      </c>
    </row>
    <row r="118" spans="2:47" s="1" customFormat="1" ht="12">
      <c r="B118" s="34"/>
      <c r="D118" s="144" t="s">
        <v>155</v>
      </c>
      <c r="F118" s="145" t="s">
        <v>2572</v>
      </c>
      <c r="I118" s="146"/>
      <c r="L118" s="34"/>
      <c r="M118" s="147"/>
      <c r="T118" s="55"/>
      <c r="AT118" s="18" t="s">
        <v>155</v>
      </c>
      <c r="AU118" s="18" t="s">
        <v>86</v>
      </c>
    </row>
    <row r="119" spans="2:47" s="1" customFormat="1" ht="12">
      <c r="B119" s="34"/>
      <c r="D119" s="148" t="s">
        <v>157</v>
      </c>
      <c r="F119" s="149" t="s">
        <v>2573</v>
      </c>
      <c r="I119" s="146"/>
      <c r="L119" s="34"/>
      <c r="M119" s="147"/>
      <c r="T119" s="55"/>
      <c r="AT119" s="18" t="s">
        <v>157</v>
      </c>
      <c r="AU119" s="18" t="s">
        <v>86</v>
      </c>
    </row>
    <row r="120" spans="2:65" s="1" customFormat="1" ht="24.15" customHeight="1">
      <c r="B120" s="129"/>
      <c r="C120" s="279" t="s">
        <v>231</v>
      </c>
      <c r="D120" s="279" t="s">
        <v>148</v>
      </c>
      <c r="E120" s="280" t="s">
        <v>2574</v>
      </c>
      <c r="F120" s="281" t="s">
        <v>2575</v>
      </c>
      <c r="G120" s="282" t="s">
        <v>2576</v>
      </c>
      <c r="H120" s="283">
        <v>4</v>
      </c>
      <c r="I120" s="284"/>
      <c r="J120" s="284">
        <f>ROUND(I120*H120,2)</f>
        <v>0</v>
      </c>
      <c r="K120" s="281" t="s">
        <v>3</v>
      </c>
      <c r="L120" s="34"/>
      <c r="M120" s="138" t="s">
        <v>3</v>
      </c>
      <c r="N120" s="139" t="s">
        <v>47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256</v>
      </c>
      <c r="AT120" s="142" t="s">
        <v>148</v>
      </c>
      <c r="AU120" s="142" t="s">
        <v>86</v>
      </c>
      <c r="AY120" s="18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8" t="s">
        <v>84</v>
      </c>
      <c r="BK120" s="143">
        <f>ROUND(I120*H120,2)</f>
        <v>0</v>
      </c>
      <c r="BL120" s="18" t="s">
        <v>256</v>
      </c>
      <c r="BM120" s="142" t="s">
        <v>2577</v>
      </c>
    </row>
    <row r="121" spans="2:47" s="1" customFormat="1" ht="19.2">
      <c r="B121" s="34"/>
      <c r="D121" s="144" t="s">
        <v>155</v>
      </c>
      <c r="F121" s="145" t="s">
        <v>2575</v>
      </c>
      <c r="I121" s="146"/>
      <c r="L121" s="34"/>
      <c r="M121" s="147"/>
      <c r="T121" s="55"/>
      <c r="AT121" s="18" t="s">
        <v>155</v>
      </c>
      <c r="AU121" s="18" t="s">
        <v>86</v>
      </c>
    </row>
    <row r="122" spans="2:65" s="1" customFormat="1" ht="24.15" customHeight="1">
      <c r="B122" s="129"/>
      <c r="C122" s="130" t="s">
        <v>237</v>
      </c>
      <c r="D122" s="130" t="s">
        <v>148</v>
      </c>
      <c r="E122" s="132" t="s">
        <v>2578</v>
      </c>
      <c r="F122" s="133" t="s">
        <v>2579</v>
      </c>
      <c r="G122" s="134" t="s">
        <v>1004</v>
      </c>
      <c r="H122" s="188"/>
      <c r="I122" s="136"/>
      <c r="J122" s="137">
        <f>ROUND(I122*H122,2)</f>
        <v>0</v>
      </c>
      <c r="K122" s="133" t="s">
        <v>152</v>
      </c>
      <c r="L122" s="34"/>
      <c r="M122" s="138" t="s">
        <v>3</v>
      </c>
      <c r="N122" s="139" t="s">
        <v>47</v>
      </c>
      <c r="P122" s="140">
        <f>O122*H122</f>
        <v>0</v>
      </c>
      <c r="Q122" s="140">
        <v>0</v>
      </c>
      <c r="R122" s="140">
        <f>Q122*H122</f>
        <v>0</v>
      </c>
      <c r="S122" s="140">
        <v>0</v>
      </c>
      <c r="T122" s="141">
        <f>S122*H122</f>
        <v>0</v>
      </c>
      <c r="AR122" s="142" t="s">
        <v>256</v>
      </c>
      <c r="AT122" s="142" t="s">
        <v>148</v>
      </c>
      <c r="AU122" s="142" t="s">
        <v>86</v>
      </c>
      <c r="AY122" s="18" t="s">
        <v>146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8" t="s">
        <v>84</v>
      </c>
      <c r="BK122" s="143">
        <f>ROUND(I122*H122,2)</f>
        <v>0</v>
      </c>
      <c r="BL122" s="18" t="s">
        <v>256</v>
      </c>
      <c r="BM122" s="142" t="s">
        <v>2580</v>
      </c>
    </row>
    <row r="123" spans="2:47" s="1" customFormat="1" ht="28.8">
      <c r="B123" s="34"/>
      <c r="D123" s="144" t="s">
        <v>155</v>
      </c>
      <c r="F123" s="145" t="s">
        <v>2581</v>
      </c>
      <c r="I123" s="146"/>
      <c r="L123" s="34"/>
      <c r="M123" s="147"/>
      <c r="T123" s="55"/>
      <c r="AT123" s="18" t="s">
        <v>155</v>
      </c>
      <c r="AU123" s="18" t="s">
        <v>86</v>
      </c>
    </row>
    <row r="124" spans="2:47" s="1" customFormat="1" ht="12">
      <c r="B124" s="34"/>
      <c r="D124" s="148" t="s">
        <v>157</v>
      </c>
      <c r="F124" s="149" t="s">
        <v>2582</v>
      </c>
      <c r="I124" s="146"/>
      <c r="L124" s="34"/>
      <c r="M124" s="147"/>
      <c r="T124" s="55"/>
      <c r="AT124" s="18" t="s">
        <v>157</v>
      </c>
      <c r="AU124" s="18" t="s">
        <v>86</v>
      </c>
    </row>
    <row r="125" spans="2:63" s="11" customFormat="1" ht="22.95" customHeight="1">
      <c r="B125" s="117"/>
      <c r="D125" s="118" t="s">
        <v>75</v>
      </c>
      <c r="E125" s="127" t="s">
        <v>2583</v>
      </c>
      <c r="F125" s="127" t="s">
        <v>2584</v>
      </c>
      <c r="I125" s="120"/>
      <c r="J125" s="128">
        <f>BK125</f>
        <v>0</v>
      </c>
      <c r="L125" s="117"/>
      <c r="M125" s="122"/>
      <c r="P125" s="123">
        <f>SUM(P126:P159)</f>
        <v>0</v>
      </c>
      <c r="R125" s="123">
        <f>SUM(R126:R159)</f>
        <v>0.15778087999999998</v>
      </c>
      <c r="T125" s="124">
        <f>SUM(T126:T159)</f>
        <v>0.08645</v>
      </c>
      <c r="AR125" s="118" t="s">
        <v>86</v>
      </c>
      <c r="AT125" s="125" t="s">
        <v>75</v>
      </c>
      <c r="AU125" s="125" t="s">
        <v>84</v>
      </c>
      <c r="AY125" s="118" t="s">
        <v>146</v>
      </c>
      <c r="BK125" s="126">
        <f>SUM(BK126:BK159)</f>
        <v>0</v>
      </c>
    </row>
    <row r="126" spans="2:65" s="1" customFormat="1" ht="24.15" customHeight="1">
      <c r="B126" s="129"/>
      <c r="C126" s="130" t="s">
        <v>244</v>
      </c>
      <c r="D126" s="130" t="s">
        <v>148</v>
      </c>
      <c r="E126" s="132" t="s">
        <v>2585</v>
      </c>
      <c r="F126" s="133" t="s">
        <v>2586</v>
      </c>
      <c r="G126" s="134" t="s">
        <v>641</v>
      </c>
      <c r="H126" s="135">
        <v>7</v>
      </c>
      <c r="I126" s="136"/>
      <c r="J126" s="137">
        <f>ROUND(I126*H126,2)</f>
        <v>0</v>
      </c>
      <c r="K126" s="133" t="s">
        <v>152</v>
      </c>
      <c r="L126" s="34"/>
      <c r="M126" s="138" t="s">
        <v>3</v>
      </c>
      <c r="N126" s="139" t="s">
        <v>47</v>
      </c>
      <c r="P126" s="140">
        <f>O126*H126</f>
        <v>0</v>
      </c>
      <c r="Q126" s="140">
        <v>4.8E-05</v>
      </c>
      <c r="R126" s="140">
        <f>Q126*H126</f>
        <v>0.00033600000000000004</v>
      </c>
      <c r="S126" s="140">
        <v>0.01235</v>
      </c>
      <c r="T126" s="141">
        <f>S126*H126</f>
        <v>0.08645</v>
      </c>
      <c r="AR126" s="142" t="s">
        <v>256</v>
      </c>
      <c r="AT126" s="142" t="s">
        <v>148</v>
      </c>
      <c r="AU126" s="142" t="s">
        <v>86</v>
      </c>
      <c r="AY126" s="18" t="s">
        <v>146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8" t="s">
        <v>84</v>
      </c>
      <c r="BK126" s="143">
        <f>ROUND(I126*H126,2)</f>
        <v>0</v>
      </c>
      <c r="BL126" s="18" t="s">
        <v>256</v>
      </c>
      <c r="BM126" s="142" t="s">
        <v>2587</v>
      </c>
    </row>
    <row r="127" spans="2:47" s="1" customFormat="1" ht="19.2">
      <c r="B127" s="34"/>
      <c r="D127" s="144" t="s">
        <v>155</v>
      </c>
      <c r="F127" s="145" t="s">
        <v>2588</v>
      </c>
      <c r="I127" s="146"/>
      <c r="L127" s="34"/>
      <c r="M127" s="147"/>
      <c r="T127" s="55"/>
      <c r="AT127" s="18" t="s">
        <v>155</v>
      </c>
      <c r="AU127" s="18" t="s">
        <v>86</v>
      </c>
    </row>
    <row r="128" spans="2:47" s="1" customFormat="1" ht="12">
      <c r="B128" s="34"/>
      <c r="D128" s="148" t="s">
        <v>157</v>
      </c>
      <c r="F128" s="149" t="s">
        <v>2589</v>
      </c>
      <c r="I128" s="146"/>
      <c r="L128" s="34"/>
      <c r="M128" s="147"/>
      <c r="T128" s="55"/>
      <c r="AT128" s="18" t="s">
        <v>157</v>
      </c>
      <c r="AU128" s="18" t="s">
        <v>86</v>
      </c>
    </row>
    <row r="129" spans="2:65" s="1" customFormat="1" ht="24.15" customHeight="1">
      <c r="B129" s="129"/>
      <c r="C129" s="130" t="s">
        <v>9</v>
      </c>
      <c r="D129" s="130" t="s">
        <v>148</v>
      </c>
      <c r="E129" s="132" t="s">
        <v>2590</v>
      </c>
      <c r="F129" s="133" t="s">
        <v>2591</v>
      </c>
      <c r="G129" s="134" t="s">
        <v>641</v>
      </c>
      <c r="H129" s="135">
        <v>3</v>
      </c>
      <c r="I129" s="136"/>
      <c r="J129" s="137">
        <f>ROUND(I129*H129,2)</f>
        <v>0</v>
      </c>
      <c r="K129" s="133" t="s">
        <v>152</v>
      </c>
      <c r="L129" s="34"/>
      <c r="M129" s="138" t="s">
        <v>3</v>
      </c>
      <c r="N129" s="139" t="s">
        <v>47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256</v>
      </c>
      <c r="AT129" s="142" t="s">
        <v>148</v>
      </c>
      <c r="AU129" s="142" t="s">
        <v>86</v>
      </c>
      <c r="AY129" s="18" t="s">
        <v>146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8" t="s">
        <v>84</v>
      </c>
      <c r="BK129" s="143">
        <f>ROUND(I129*H129,2)</f>
        <v>0</v>
      </c>
      <c r="BL129" s="18" t="s">
        <v>256</v>
      </c>
      <c r="BM129" s="142" t="s">
        <v>2592</v>
      </c>
    </row>
    <row r="130" spans="2:47" s="1" customFormat="1" ht="19.2">
      <c r="B130" s="34"/>
      <c r="D130" s="144" t="s">
        <v>155</v>
      </c>
      <c r="F130" s="145" t="s">
        <v>2593</v>
      </c>
      <c r="I130" s="146"/>
      <c r="L130" s="34"/>
      <c r="M130" s="147"/>
      <c r="T130" s="55"/>
      <c r="AT130" s="18" t="s">
        <v>155</v>
      </c>
      <c r="AU130" s="18" t="s">
        <v>86</v>
      </c>
    </row>
    <row r="131" spans="2:47" s="1" customFormat="1" ht="12">
      <c r="B131" s="34"/>
      <c r="D131" s="148" t="s">
        <v>157</v>
      </c>
      <c r="F131" s="149" t="s">
        <v>2594</v>
      </c>
      <c r="I131" s="146"/>
      <c r="L131" s="34"/>
      <c r="M131" s="147"/>
      <c r="T131" s="55"/>
      <c r="AT131" s="18" t="s">
        <v>157</v>
      </c>
      <c r="AU131" s="18" t="s">
        <v>86</v>
      </c>
    </row>
    <row r="132" spans="2:65" s="1" customFormat="1" ht="24.15" customHeight="1">
      <c r="B132" s="129"/>
      <c r="C132" s="273" t="s">
        <v>256</v>
      </c>
      <c r="D132" s="273" t="s">
        <v>257</v>
      </c>
      <c r="E132" s="274" t="s">
        <v>2595</v>
      </c>
      <c r="F132" s="275" t="s">
        <v>2596</v>
      </c>
      <c r="G132" s="276" t="s">
        <v>641</v>
      </c>
      <c r="H132" s="277">
        <v>2</v>
      </c>
      <c r="I132" s="278"/>
      <c r="J132" s="278">
        <f>ROUND(I132*H132,2)</f>
        <v>0</v>
      </c>
      <c r="K132" s="275" t="s">
        <v>3</v>
      </c>
      <c r="L132" s="178"/>
      <c r="M132" s="179" t="s">
        <v>3</v>
      </c>
      <c r="N132" s="180" t="s">
        <v>47</v>
      </c>
      <c r="P132" s="140">
        <f>O132*H132</f>
        <v>0</v>
      </c>
      <c r="Q132" s="140">
        <v>0.0182</v>
      </c>
      <c r="R132" s="140">
        <f>Q132*H132</f>
        <v>0.0364</v>
      </c>
      <c r="S132" s="140">
        <v>0</v>
      </c>
      <c r="T132" s="141">
        <f>S132*H132</f>
        <v>0</v>
      </c>
      <c r="AR132" s="142" t="s">
        <v>379</v>
      </c>
      <c r="AT132" s="142" t="s">
        <v>257</v>
      </c>
      <c r="AU132" s="142" t="s">
        <v>86</v>
      </c>
      <c r="AY132" s="18" t="s">
        <v>146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8" t="s">
        <v>84</v>
      </c>
      <c r="BK132" s="143">
        <f>ROUND(I132*H132,2)</f>
        <v>0</v>
      </c>
      <c r="BL132" s="18" t="s">
        <v>256</v>
      </c>
      <c r="BM132" s="142" t="s">
        <v>2597</v>
      </c>
    </row>
    <row r="133" spans="2:47" s="1" customFormat="1" ht="19.2">
      <c r="B133" s="34"/>
      <c r="D133" s="144" t="s">
        <v>155</v>
      </c>
      <c r="F133" s="145" t="s">
        <v>2596</v>
      </c>
      <c r="I133" s="146"/>
      <c r="L133" s="34"/>
      <c r="M133" s="147"/>
      <c r="T133" s="55"/>
      <c r="AT133" s="18" t="s">
        <v>155</v>
      </c>
      <c r="AU133" s="18" t="s">
        <v>86</v>
      </c>
    </row>
    <row r="134" spans="2:65" s="1" customFormat="1" ht="24.15" customHeight="1">
      <c r="B134" s="129"/>
      <c r="C134" s="273" t="s">
        <v>263</v>
      </c>
      <c r="D134" s="273" t="s">
        <v>257</v>
      </c>
      <c r="E134" s="274" t="s">
        <v>2598</v>
      </c>
      <c r="F134" s="275" t="s">
        <v>2599</v>
      </c>
      <c r="G134" s="276" t="s">
        <v>641</v>
      </c>
      <c r="H134" s="277">
        <v>1</v>
      </c>
      <c r="I134" s="278"/>
      <c r="J134" s="278">
        <f>ROUND(I134*H134,2)</f>
        <v>0</v>
      </c>
      <c r="K134" s="275" t="s">
        <v>3</v>
      </c>
      <c r="L134" s="178"/>
      <c r="M134" s="179" t="s">
        <v>3</v>
      </c>
      <c r="N134" s="180" t="s">
        <v>47</v>
      </c>
      <c r="P134" s="140">
        <f>O134*H134</f>
        <v>0</v>
      </c>
      <c r="Q134" s="140">
        <v>0.031</v>
      </c>
      <c r="R134" s="140">
        <f>Q134*H134</f>
        <v>0.031</v>
      </c>
      <c r="S134" s="140">
        <v>0</v>
      </c>
      <c r="T134" s="141">
        <f>S134*H134</f>
        <v>0</v>
      </c>
      <c r="AR134" s="142" t="s">
        <v>379</v>
      </c>
      <c r="AT134" s="142" t="s">
        <v>257</v>
      </c>
      <c r="AU134" s="142" t="s">
        <v>86</v>
      </c>
      <c r="AY134" s="18" t="s">
        <v>146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8" t="s">
        <v>84</v>
      </c>
      <c r="BK134" s="143">
        <f>ROUND(I134*H134,2)</f>
        <v>0</v>
      </c>
      <c r="BL134" s="18" t="s">
        <v>256</v>
      </c>
      <c r="BM134" s="142" t="s">
        <v>2600</v>
      </c>
    </row>
    <row r="135" spans="2:47" s="1" customFormat="1" ht="19.2">
      <c r="B135" s="34"/>
      <c r="D135" s="144" t="s">
        <v>155</v>
      </c>
      <c r="F135" s="145" t="s">
        <v>2599</v>
      </c>
      <c r="I135" s="146"/>
      <c r="L135" s="34"/>
      <c r="M135" s="147"/>
      <c r="T135" s="55"/>
      <c r="AT135" s="18" t="s">
        <v>155</v>
      </c>
      <c r="AU135" s="18" t="s">
        <v>86</v>
      </c>
    </row>
    <row r="136" spans="2:65" s="1" customFormat="1" ht="24.15" customHeight="1">
      <c r="B136" s="129"/>
      <c r="C136" s="130" t="s">
        <v>272</v>
      </c>
      <c r="D136" s="130" t="s">
        <v>148</v>
      </c>
      <c r="E136" s="132" t="s">
        <v>2601</v>
      </c>
      <c r="F136" s="133" t="s">
        <v>2602</v>
      </c>
      <c r="G136" s="134" t="s">
        <v>641</v>
      </c>
      <c r="H136" s="135">
        <v>1</v>
      </c>
      <c r="I136" s="136"/>
      <c r="J136" s="137">
        <f>ROUND(I136*H136,2)</f>
        <v>0</v>
      </c>
      <c r="K136" s="133" t="s">
        <v>152</v>
      </c>
      <c r="L136" s="34"/>
      <c r="M136" s="138" t="s">
        <v>3</v>
      </c>
      <c r="N136" s="139" t="s">
        <v>47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256</v>
      </c>
      <c r="AT136" s="142" t="s">
        <v>148</v>
      </c>
      <c r="AU136" s="142" t="s">
        <v>86</v>
      </c>
      <c r="AY136" s="18" t="s">
        <v>146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8" t="s">
        <v>84</v>
      </c>
      <c r="BK136" s="143">
        <f>ROUND(I136*H136,2)</f>
        <v>0</v>
      </c>
      <c r="BL136" s="18" t="s">
        <v>256</v>
      </c>
      <c r="BM136" s="142" t="s">
        <v>2603</v>
      </c>
    </row>
    <row r="137" spans="2:47" s="1" customFormat="1" ht="19.2">
      <c r="B137" s="34"/>
      <c r="D137" s="144" t="s">
        <v>155</v>
      </c>
      <c r="F137" s="145" t="s">
        <v>2604</v>
      </c>
      <c r="I137" s="146"/>
      <c r="L137" s="34"/>
      <c r="M137" s="147"/>
      <c r="T137" s="55"/>
      <c r="AT137" s="18" t="s">
        <v>155</v>
      </c>
      <c r="AU137" s="18" t="s">
        <v>86</v>
      </c>
    </row>
    <row r="138" spans="2:47" s="1" customFormat="1" ht="12">
      <c r="B138" s="34"/>
      <c r="D138" s="148" t="s">
        <v>157</v>
      </c>
      <c r="F138" s="149" t="s">
        <v>2605</v>
      </c>
      <c r="I138" s="146"/>
      <c r="L138" s="34"/>
      <c r="M138" s="147"/>
      <c r="T138" s="55"/>
      <c r="AT138" s="18" t="s">
        <v>157</v>
      </c>
      <c r="AU138" s="18" t="s">
        <v>86</v>
      </c>
    </row>
    <row r="139" spans="2:65" s="1" customFormat="1" ht="24.15" customHeight="1">
      <c r="B139" s="129"/>
      <c r="C139" s="273" t="s">
        <v>280</v>
      </c>
      <c r="D139" s="273" t="s">
        <v>257</v>
      </c>
      <c r="E139" s="274" t="s">
        <v>2606</v>
      </c>
      <c r="F139" s="275" t="s">
        <v>2607</v>
      </c>
      <c r="G139" s="276" t="s">
        <v>641</v>
      </c>
      <c r="H139" s="277">
        <v>1</v>
      </c>
      <c r="I139" s="278"/>
      <c r="J139" s="278">
        <f>ROUND(I139*H139,2)</f>
        <v>0</v>
      </c>
      <c r="K139" s="275" t="s">
        <v>3</v>
      </c>
      <c r="L139" s="178"/>
      <c r="M139" s="179" t="s">
        <v>3</v>
      </c>
      <c r="N139" s="180" t="s">
        <v>47</v>
      </c>
      <c r="P139" s="140">
        <f>O139*H139</f>
        <v>0</v>
      </c>
      <c r="Q139" s="140">
        <v>0.04592</v>
      </c>
      <c r="R139" s="140">
        <f>Q139*H139</f>
        <v>0.04592</v>
      </c>
      <c r="S139" s="140">
        <v>0</v>
      </c>
      <c r="T139" s="141">
        <f>S139*H139</f>
        <v>0</v>
      </c>
      <c r="AR139" s="142" t="s">
        <v>379</v>
      </c>
      <c r="AT139" s="142" t="s">
        <v>257</v>
      </c>
      <c r="AU139" s="142" t="s">
        <v>86</v>
      </c>
      <c r="AY139" s="18" t="s">
        <v>146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8" t="s">
        <v>84</v>
      </c>
      <c r="BK139" s="143">
        <f>ROUND(I139*H139,2)</f>
        <v>0</v>
      </c>
      <c r="BL139" s="18" t="s">
        <v>256</v>
      </c>
      <c r="BM139" s="142" t="s">
        <v>2608</v>
      </c>
    </row>
    <row r="140" spans="2:47" s="1" customFormat="1" ht="19.2">
      <c r="B140" s="34"/>
      <c r="D140" s="144" t="s">
        <v>155</v>
      </c>
      <c r="F140" s="145" t="s">
        <v>2607</v>
      </c>
      <c r="I140" s="146"/>
      <c r="L140" s="34"/>
      <c r="M140" s="147"/>
      <c r="T140" s="55"/>
      <c r="AT140" s="18" t="s">
        <v>155</v>
      </c>
      <c r="AU140" s="18" t="s">
        <v>86</v>
      </c>
    </row>
    <row r="141" spans="2:65" s="1" customFormat="1" ht="37.95" customHeight="1">
      <c r="B141" s="129"/>
      <c r="C141" s="130" t="s">
        <v>286</v>
      </c>
      <c r="D141" s="130" t="s">
        <v>148</v>
      </c>
      <c r="E141" s="132" t="s">
        <v>2609</v>
      </c>
      <c r="F141" s="133" t="s">
        <v>2610</v>
      </c>
      <c r="G141" s="134" t="s">
        <v>151</v>
      </c>
      <c r="H141" s="135">
        <v>16.7</v>
      </c>
      <c r="I141" s="136"/>
      <c r="J141" s="137">
        <f>ROUND(I141*H141,2)</f>
        <v>0</v>
      </c>
      <c r="K141" s="133" t="s">
        <v>152</v>
      </c>
      <c r="L141" s="34"/>
      <c r="M141" s="138" t="s">
        <v>3</v>
      </c>
      <c r="N141" s="139" t="s">
        <v>47</v>
      </c>
      <c r="P141" s="140">
        <f>O141*H141</f>
        <v>0</v>
      </c>
      <c r="Q141" s="140">
        <v>0.001738</v>
      </c>
      <c r="R141" s="140">
        <f>Q141*H141</f>
        <v>0.029024599999999998</v>
      </c>
      <c r="S141" s="140">
        <v>0</v>
      </c>
      <c r="T141" s="141">
        <f>S141*H141</f>
        <v>0</v>
      </c>
      <c r="AR141" s="142" t="s">
        <v>256</v>
      </c>
      <c r="AT141" s="142" t="s">
        <v>148</v>
      </c>
      <c r="AU141" s="142" t="s">
        <v>86</v>
      </c>
      <c r="AY141" s="18" t="s">
        <v>146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8" t="s">
        <v>84</v>
      </c>
      <c r="BK141" s="143">
        <f>ROUND(I141*H141,2)</f>
        <v>0</v>
      </c>
      <c r="BL141" s="18" t="s">
        <v>256</v>
      </c>
      <c r="BM141" s="142" t="s">
        <v>2611</v>
      </c>
    </row>
    <row r="142" spans="2:47" s="1" customFormat="1" ht="19.2">
      <c r="B142" s="34"/>
      <c r="D142" s="144" t="s">
        <v>155</v>
      </c>
      <c r="F142" s="145" t="s">
        <v>2612</v>
      </c>
      <c r="I142" s="146"/>
      <c r="L142" s="34"/>
      <c r="M142" s="147"/>
      <c r="T142" s="55"/>
      <c r="AT142" s="18" t="s">
        <v>155</v>
      </c>
      <c r="AU142" s="18" t="s">
        <v>86</v>
      </c>
    </row>
    <row r="143" spans="2:47" s="1" customFormat="1" ht="12">
      <c r="B143" s="34"/>
      <c r="D143" s="148" t="s">
        <v>157</v>
      </c>
      <c r="F143" s="149" t="s">
        <v>2613</v>
      </c>
      <c r="I143" s="146"/>
      <c r="L143" s="34"/>
      <c r="M143" s="147"/>
      <c r="T143" s="55"/>
      <c r="AT143" s="18" t="s">
        <v>157</v>
      </c>
      <c r="AU143" s="18" t="s">
        <v>86</v>
      </c>
    </row>
    <row r="144" spans="2:65" s="1" customFormat="1" ht="33" customHeight="1">
      <c r="B144" s="129"/>
      <c r="C144" s="130" t="s">
        <v>8</v>
      </c>
      <c r="D144" s="130" t="s">
        <v>148</v>
      </c>
      <c r="E144" s="132" t="s">
        <v>2614</v>
      </c>
      <c r="F144" s="133" t="s">
        <v>2615</v>
      </c>
      <c r="G144" s="134" t="s">
        <v>375</v>
      </c>
      <c r="H144" s="135">
        <v>116.9</v>
      </c>
      <c r="I144" s="136"/>
      <c r="J144" s="137">
        <f>ROUND(I144*H144,2)</f>
        <v>0</v>
      </c>
      <c r="K144" s="133" t="s">
        <v>152</v>
      </c>
      <c r="L144" s="34"/>
      <c r="M144" s="138" t="s">
        <v>3</v>
      </c>
      <c r="N144" s="139" t="s">
        <v>47</v>
      </c>
      <c r="P144" s="140">
        <f>O144*H144</f>
        <v>0</v>
      </c>
      <c r="Q144" s="140">
        <v>0.0001112</v>
      </c>
      <c r="R144" s="140">
        <f>Q144*H144</f>
        <v>0.012999280000000002</v>
      </c>
      <c r="S144" s="140">
        <v>0</v>
      </c>
      <c r="T144" s="141">
        <f>S144*H144</f>
        <v>0</v>
      </c>
      <c r="AR144" s="142" t="s">
        <v>256</v>
      </c>
      <c r="AT144" s="142" t="s">
        <v>148</v>
      </c>
      <c r="AU144" s="142" t="s">
        <v>86</v>
      </c>
      <c r="AY144" s="18" t="s">
        <v>146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8" t="s">
        <v>84</v>
      </c>
      <c r="BK144" s="143">
        <f>ROUND(I144*H144,2)</f>
        <v>0</v>
      </c>
      <c r="BL144" s="18" t="s">
        <v>256</v>
      </c>
      <c r="BM144" s="142" t="s">
        <v>2616</v>
      </c>
    </row>
    <row r="145" spans="2:47" s="1" customFormat="1" ht="28.8">
      <c r="B145" s="34"/>
      <c r="D145" s="144" t="s">
        <v>155</v>
      </c>
      <c r="F145" s="145" t="s">
        <v>2617</v>
      </c>
      <c r="I145" s="146"/>
      <c r="L145" s="34"/>
      <c r="M145" s="147"/>
      <c r="T145" s="55"/>
      <c r="AT145" s="18" t="s">
        <v>155</v>
      </c>
      <c r="AU145" s="18" t="s">
        <v>86</v>
      </c>
    </row>
    <row r="146" spans="2:47" s="1" customFormat="1" ht="12">
      <c r="B146" s="34"/>
      <c r="D146" s="148" t="s">
        <v>157</v>
      </c>
      <c r="F146" s="149" t="s">
        <v>2618</v>
      </c>
      <c r="I146" s="146"/>
      <c r="L146" s="34"/>
      <c r="M146" s="147"/>
      <c r="T146" s="55"/>
      <c r="AT146" s="18" t="s">
        <v>157</v>
      </c>
      <c r="AU146" s="18" t="s">
        <v>86</v>
      </c>
    </row>
    <row r="147" spans="2:51" s="12" customFormat="1" ht="12">
      <c r="B147" s="150"/>
      <c r="D147" s="144" t="s">
        <v>171</v>
      </c>
      <c r="E147" s="151" t="s">
        <v>3</v>
      </c>
      <c r="F147" s="152" t="s">
        <v>2619</v>
      </c>
      <c r="H147" s="153">
        <v>116.9</v>
      </c>
      <c r="I147" s="154"/>
      <c r="L147" s="150"/>
      <c r="M147" s="155"/>
      <c r="T147" s="156"/>
      <c r="AT147" s="151" t="s">
        <v>171</v>
      </c>
      <c r="AU147" s="151" t="s">
        <v>86</v>
      </c>
      <c r="AV147" s="12" t="s">
        <v>86</v>
      </c>
      <c r="AW147" s="12" t="s">
        <v>37</v>
      </c>
      <c r="AX147" s="12" t="s">
        <v>84</v>
      </c>
      <c r="AY147" s="151" t="s">
        <v>146</v>
      </c>
    </row>
    <row r="148" spans="2:65" s="1" customFormat="1" ht="24.15" customHeight="1">
      <c r="B148" s="129"/>
      <c r="C148" s="130" t="s">
        <v>298</v>
      </c>
      <c r="D148" s="130" t="s">
        <v>148</v>
      </c>
      <c r="E148" s="132" t="s">
        <v>2620</v>
      </c>
      <c r="F148" s="133" t="s">
        <v>2621</v>
      </c>
      <c r="G148" s="134" t="s">
        <v>375</v>
      </c>
      <c r="H148" s="135">
        <v>27</v>
      </c>
      <c r="I148" s="136"/>
      <c r="J148" s="137">
        <f>ROUND(I148*H148,2)</f>
        <v>0</v>
      </c>
      <c r="K148" s="133" t="s">
        <v>152</v>
      </c>
      <c r="L148" s="34"/>
      <c r="M148" s="138" t="s">
        <v>3</v>
      </c>
      <c r="N148" s="139" t="s">
        <v>47</v>
      </c>
      <c r="P148" s="140">
        <f>O148*H148</f>
        <v>0</v>
      </c>
      <c r="Q148" s="140">
        <v>5.5E-05</v>
      </c>
      <c r="R148" s="140">
        <f>Q148*H148</f>
        <v>0.001485</v>
      </c>
      <c r="S148" s="140">
        <v>0</v>
      </c>
      <c r="T148" s="141">
        <f>S148*H148</f>
        <v>0</v>
      </c>
      <c r="AR148" s="142" t="s">
        <v>256</v>
      </c>
      <c r="AT148" s="142" t="s">
        <v>148</v>
      </c>
      <c r="AU148" s="142" t="s">
        <v>86</v>
      </c>
      <c r="AY148" s="18" t="s">
        <v>146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8" t="s">
        <v>84</v>
      </c>
      <c r="BK148" s="143">
        <f>ROUND(I148*H148,2)</f>
        <v>0</v>
      </c>
      <c r="BL148" s="18" t="s">
        <v>256</v>
      </c>
      <c r="BM148" s="142" t="s">
        <v>2622</v>
      </c>
    </row>
    <row r="149" spans="2:47" s="1" customFormat="1" ht="19.2">
      <c r="B149" s="34"/>
      <c r="D149" s="144" t="s">
        <v>155</v>
      </c>
      <c r="F149" s="145" t="s">
        <v>2623</v>
      </c>
      <c r="I149" s="146"/>
      <c r="L149" s="34"/>
      <c r="M149" s="147"/>
      <c r="T149" s="55"/>
      <c r="AT149" s="18" t="s">
        <v>155</v>
      </c>
      <c r="AU149" s="18" t="s">
        <v>86</v>
      </c>
    </row>
    <row r="150" spans="2:47" s="1" customFormat="1" ht="12">
      <c r="B150" s="34"/>
      <c r="D150" s="148" t="s">
        <v>157</v>
      </c>
      <c r="F150" s="149" t="s">
        <v>2624</v>
      </c>
      <c r="I150" s="146"/>
      <c r="L150" s="34"/>
      <c r="M150" s="147"/>
      <c r="T150" s="55"/>
      <c r="AT150" s="18" t="s">
        <v>157</v>
      </c>
      <c r="AU150" s="18" t="s">
        <v>86</v>
      </c>
    </row>
    <row r="151" spans="2:65" s="1" customFormat="1" ht="24.15" customHeight="1">
      <c r="B151" s="129"/>
      <c r="C151" s="130" t="s">
        <v>306</v>
      </c>
      <c r="D151" s="130" t="s">
        <v>148</v>
      </c>
      <c r="E151" s="132" t="s">
        <v>2625</v>
      </c>
      <c r="F151" s="133" t="s">
        <v>2626</v>
      </c>
      <c r="G151" s="134" t="s">
        <v>375</v>
      </c>
      <c r="H151" s="135">
        <v>4</v>
      </c>
      <c r="I151" s="136"/>
      <c r="J151" s="137">
        <f>ROUND(I151*H151,2)</f>
        <v>0</v>
      </c>
      <c r="K151" s="133" t="s">
        <v>152</v>
      </c>
      <c r="L151" s="34"/>
      <c r="M151" s="138" t="s">
        <v>3</v>
      </c>
      <c r="N151" s="139" t="s">
        <v>47</v>
      </c>
      <c r="P151" s="140">
        <f>O151*H151</f>
        <v>0</v>
      </c>
      <c r="Q151" s="140">
        <v>9.9E-05</v>
      </c>
      <c r="R151" s="140">
        <f>Q151*H151</f>
        <v>0.000396</v>
      </c>
      <c r="S151" s="140">
        <v>0</v>
      </c>
      <c r="T151" s="141">
        <f>S151*H151</f>
        <v>0</v>
      </c>
      <c r="AR151" s="142" t="s">
        <v>256</v>
      </c>
      <c r="AT151" s="142" t="s">
        <v>148</v>
      </c>
      <c r="AU151" s="142" t="s">
        <v>86</v>
      </c>
      <c r="AY151" s="18" t="s">
        <v>146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8" t="s">
        <v>84</v>
      </c>
      <c r="BK151" s="143">
        <f>ROUND(I151*H151,2)</f>
        <v>0</v>
      </c>
      <c r="BL151" s="18" t="s">
        <v>256</v>
      </c>
      <c r="BM151" s="142" t="s">
        <v>2627</v>
      </c>
    </row>
    <row r="152" spans="2:47" s="1" customFormat="1" ht="19.2">
      <c r="B152" s="34"/>
      <c r="D152" s="144" t="s">
        <v>155</v>
      </c>
      <c r="F152" s="145" t="s">
        <v>2628</v>
      </c>
      <c r="I152" s="146"/>
      <c r="L152" s="34"/>
      <c r="M152" s="147"/>
      <c r="T152" s="55"/>
      <c r="AT152" s="18" t="s">
        <v>155</v>
      </c>
      <c r="AU152" s="18" t="s">
        <v>86</v>
      </c>
    </row>
    <row r="153" spans="2:47" s="1" customFormat="1" ht="12">
      <c r="B153" s="34"/>
      <c r="D153" s="148" t="s">
        <v>157</v>
      </c>
      <c r="F153" s="149" t="s">
        <v>2629</v>
      </c>
      <c r="I153" s="146"/>
      <c r="L153" s="34"/>
      <c r="M153" s="147"/>
      <c r="T153" s="55"/>
      <c r="AT153" s="18" t="s">
        <v>157</v>
      </c>
      <c r="AU153" s="18" t="s">
        <v>86</v>
      </c>
    </row>
    <row r="154" spans="2:65" s="1" customFormat="1" ht="21.75" customHeight="1">
      <c r="B154" s="129"/>
      <c r="C154" s="130" t="s">
        <v>316</v>
      </c>
      <c r="D154" s="130" t="s">
        <v>148</v>
      </c>
      <c r="E154" s="132" t="s">
        <v>2630</v>
      </c>
      <c r="F154" s="133" t="s">
        <v>2631</v>
      </c>
      <c r="G154" s="134" t="s">
        <v>375</v>
      </c>
      <c r="H154" s="135">
        <v>4</v>
      </c>
      <c r="I154" s="136"/>
      <c r="J154" s="137">
        <f>ROUND(I154*H154,2)</f>
        <v>0</v>
      </c>
      <c r="K154" s="133" t="s">
        <v>152</v>
      </c>
      <c r="L154" s="34"/>
      <c r="M154" s="138" t="s">
        <v>3</v>
      </c>
      <c r="N154" s="139" t="s">
        <v>47</v>
      </c>
      <c r="P154" s="140">
        <f>O154*H154</f>
        <v>0</v>
      </c>
      <c r="Q154" s="140">
        <v>5.5E-05</v>
      </c>
      <c r="R154" s="140">
        <f>Q154*H154</f>
        <v>0.00022</v>
      </c>
      <c r="S154" s="140">
        <v>0</v>
      </c>
      <c r="T154" s="141">
        <f>S154*H154</f>
        <v>0</v>
      </c>
      <c r="AR154" s="142" t="s">
        <v>256</v>
      </c>
      <c r="AT154" s="142" t="s">
        <v>148</v>
      </c>
      <c r="AU154" s="142" t="s">
        <v>86</v>
      </c>
      <c r="AY154" s="18" t="s">
        <v>146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8" t="s">
        <v>84</v>
      </c>
      <c r="BK154" s="143">
        <f>ROUND(I154*H154,2)</f>
        <v>0</v>
      </c>
      <c r="BL154" s="18" t="s">
        <v>256</v>
      </c>
      <c r="BM154" s="142" t="s">
        <v>2632</v>
      </c>
    </row>
    <row r="155" spans="2:47" s="1" customFormat="1" ht="19.2">
      <c r="B155" s="34"/>
      <c r="D155" s="144" t="s">
        <v>155</v>
      </c>
      <c r="F155" s="145" t="s">
        <v>2633</v>
      </c>
      <c r="I155" s="146"/>
      <c r="L155" s="34"/>
      <c r="M155" s="147"/>
      <c r="T155" s="55"/>
      <c r="AT155" s="18" t="s">
        <v>155</v>
      </c>
      <c r="AU155" s="18" t="s">
        <v>86</v>
      </c>
    </row>
    <row r="156" spans="2:47" s="1" customFormat="1" ht="12">
      <c r="B156" s="34"/>
      <c r="D156" s="148" t="s">
        <v>157</v>
      </c>
      <c r="F156" s="149" t="s">
        <v>2634</v>
      </c>
      <c r="I156" s="146"/>
      <c r="L156" s="34"/>
      <c r="M156" s="147"/>
      <c r="T156" s="55"/>
      <c r="AT156" s="18" t="s">
        <v>157</v>
      </c>
      <c r="AU156" s="18" t="s">
        <v>86</v>
      </c>
    </row>
    <row r="157" spans="2:65" s="1" customFormat="1" ht="24.15" customHeight="1">
      <c r="B157" s="129"/>
      <c r="C157" s="130" t="s">
        <v>324</v>
      </c>
      <c r="D157" s="130" t="s">
        <v>148</v>
      </c>
      <c r="E157" s="132" t="s">
        <v>2635</v>
      </c>
      <c r="F157" s="133" t="s">
        <v>2636</v>
      </c>
      <c r="G157" s="134" t="s">
        <v>1004</v>
      </c>
      <c r="H157" s="188"/>
      <c r="I157" s="136"/>
      <c r="J157" s="137">
        <f>ROUND(I157*H157,2)</f>
        <v>0</v>
      </c>
      <c r="K157" s="133" t="s">
        <v>152</v>
      </c>
      <c r="L157" s="34"/>
      <c r="M157" s="138" t="s">
        <v>3</v>
      </c>
      <c r="N157" s="139" t="s">
        <v>47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256</v>
      </c>
      <c r="AT157" s="142" t="s">
        <v>148</v>
      </c>
      <c r="AU157" s="142" t="s">
        <v>86</v>
      </c>
      <c r="AY157" s="18" t="s">
        <v>146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8" t="s">
        <v>84</v>
      </c>
      <c r="BK157" s="143">
        <f>ROUND(I157*H157,2)</f>
        <v>0</v>
      </c>
      <c r="BL157" s="18" t="s">
        <v>256</v>
      </c>
      <c r="BM157" s="142" t="s">
        <v>2637</v>
      </c>
    </row>
    <row r="158" spans="2:47" s="1" customFormat="1" ht="28.8">
      <c r="B158" s="34"/>
      <c r="D158" s="144" t="s">
        <v>155</v>
      </c>
      <c r="F158" s="145" t="s">
        <v>2638</v>
      </c>
      <c r="I158" s="146"/>
      <c r="L158" s="34"/>
      <c r="M158" s="147"/>
      <c r="T158" s="55"/>
      <c r="AT158" s="18" t="s">
        <v>155</v>
      </c>
      <c r="AU158" s="18" t="s">
        <v>86</v>
      </c>
    </row>
    <row r="159" spans="2:47" s="1" customFormat="1" ht="12">
      <c r="B159" s="34"/>
      <c r="D159" s="148" t="s">
        <v>157</v>
      </c>
      <c r="F159" s="149" t="s">
        <v>2639</v>
      </c>
      <c r="I159" s="146"/>
      <c r="L159" s="34"/>
      <c r="M159" s="189"/>
      <c r="N159" s="190"/>
      <c r="O159" s="190"/>
      <c r="P159" s="190"/>
      <c r="Q159" s="190"/>
      <c r="R159" s="190"/>
      <c r="S159" s="190"/>
      <c r="T159" s="191"/>
      <c r="AT159" s="18" t="s">
        <v>157</v>
      </c>
      <c r="AU159" s="18" t="s">
        <v>86</v>
      </c>
    </row>
    <row r="160" spans="2:12" s="1" customFormat="1" ht="6.9" customHeight="1">
      <c r="B160" s="43"/>
      <c r="C160" s="44"/>
      <c r="D160" s="44"/>
      <c r="E160" s="44"/>
      <c r="F160" s="44"/>
      <c r="G160" s="44"/>
      <c r="H160" s="44"/>
      <c r="I160" s="44"/>
      <c r="J160" s="44"/>
      <c r="K160" s="44"/>
      <c r="L160" s="34"/>
    </row>
  </sheetData>
  <autoFilter ref="C82:K15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2/733110806"/>
    <hyperlink ref="F91" r:id="rId2" display="https://podminky.urs.cz/item/CS_URS_2023_02/733122222"/>
    <hyperlink ref="F94" r:id="rId3" display="https://podminky.urs.cz/item/CS_URS_2023_02/733122223"/>
    <hyperlink ref="F97" r:id="rId4" display="https://podminky.urs.cz/item/CS_URS_2023_02/733122224"/>
    <hyperlink ref="F100" r:id="rId5" display="https://podminky.urs.cz/item/CS_URS_2023_02/733190107"/>
    <hyperlink ref="F104" r:id="rId6" display="https://podminky.urs.cz/item/CS_URS_2023_02/733811221"/>
    <hyperlink ref="F107" r:id="rId7" display="https://podminky.urs.cz/item/CS_URS_2023_02/998733202"/>
    <hyperlink ref="F111" r:id="rId8" display="https://podminky.urs.cz/item/CS_URS_2023_02/734209112"/>
    <hyperlink ref="F116" r:id="rId9" display="https://podminky.urs.cz/item/CS_URS_2023_02/734221682"/>
    <hyperlink ref="F119" r:id="rId10" display="https://podminky.urs.cz/item/CS_URS_2023_02/734261232"/>
    <hyperlink ref="F124" r:id="rId11" display="https://podminky.urs.cz/item/CS_URS_2023_02/998734202"/>
    <hyperlink ref="F128" r:id="rId12" display="https://podminky.urs.cz/item/CS_URS_2023_02/735151811"/>
    <hyperlink ref="F131" r:id="rId13" display="https://podminky.urs.cz/item/CS_URS_2023_02/735159210"/>
    <hyperlink ref="F138" r:id="rId14" display="https://podminky.urs.cz/item/CS_URS_2023_02/735159230"/>
    <hyperlink ref="F143" r:id="rId15" display="https://podminky.urs.cz/item/CS_URS_2023_02/735511008"/>
    <hyperlink ref="F146" r:id="rId16" display="https://podminky.urs.cz/item/CS_URS_2023_02/735511010"/>
    <hyperlink ref="F150" r:id="rId17" display="https://podminky.urs.cz/item/CS_URS_2023_02/735511062"/>
    <hyperlink ref="F153" r:id="rId18" display="https://podminky.urs.cz/item/CS_URS_2023_02/735511063"/>
    <hyperlink ref="F156" r:id="rId19" display="https://podminky.urs.cz/item/CS_URS_2023_02/735511064"/>
    <hyperlink ref="F159" r:id="rId20" display="https://podminky.urs.cz/item/CS_URS_2023_02/9987352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414"/>
  <sheetViews>
    <sheetView showGridLines="0" tabSelected="1" workbookViewId="0" topLeftCell="A293">
      <selection activeCell="W303" sqref="W30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309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95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102</v>
      </c>
      <c r="L4" s="21"/>
      <c r="M4" s="87" t="s">
        <v>11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4" t="str">
        <f>'Rekapitulace stavby'!K6</f>
        <v>Gerontologické centrum Šimůnkova - Rozšíření denního stacionáře</v>
      </c>
      <c r="F7" s="325"/>
      <c r="G7" s="325"/>
      <c r="H7" s="325"/>
      <c r="L7" s="21"/>
    </row>
    <row r="8" spans="2:12" s="1" customFormat="1" ht="12" customHeight="1">
      <c r="B8" s="34"/>
      <c r="D8" s="28" t="s">
        <v>103</v>
      </c>
      <c r="L8" s="34"/>
    </row>
    <row r="9" spans="2:12" s="1" customFormat="1" ht="16.5" customHeight="1">
      <c r="B9" s="34"/>
      <c r="E9" s="303" t="s">
        <v>2640</v>
      </c>
      <c r="F9" s="323"/>
      <c r="G9" s="323"/>
      <c r="H9" s="323"/>
      <c r="L9" s="34"/>
    </row>
    <row r="10" spans="2:12" s="1" customFormat="1" ht="12">
      <c r="B10" s="34"/>
      <c r="L10" s="34"/>
    </row>
    <row r="11" spans="2:12" s="1" customFormat="1" ht="12" customHeight="1">
      <c r="B11" s="34"/>
      <c r="D11" s="28" t="s">
        <v>19</v>
      </c>
      <c r="F11" s="26" t="s">
        <v>20</v>
      </c>
      <c r="I11" s="28" t="s">
        <v>21</v>
      </c>
      <c r="J11" s="26" t="s">
        <v>3</v>
      </c>
      <c r="L11" s="34"/>
    </row>
    <row r="12" spans="2:12" s="1" customFormat="1" ht="12" customHeight="1">
      <c r="B12" s="34"/>
      <c r="D12" s="28" t="s">
        <v>23</v>
      </c>
      <c r="F12" s="26" t="s">
        <v>24</v>
      </c>
      <c r="I12" s="28" t="s">
        <v>25</v>
      </c>
      <c r="J12" s="51" t="str">
        <f>'Rekapitulace stavby'!AN8</f>
        <v>12. 5. 2023</v>
      </c>
      <c r="L12" s="34"/>
    </row>
    <row r="13" spans="2:12" s="1" customFormat="1" ht="10.95" customHeight="1">
      <c r="B13" s="34"/>
      <c r="L13" s="34"/>
    </row>
    <row r="14" spans="2:12" s="1" customFormat="1" ht="12" customHeight="1">
      <c r="B14" s="34"/>
      <c r="D14" s="28" t="s">
        <v>29</v>
      </c>
      <c r="I14" s="28" t="s">
        <v>30</v>
      </c>
      <c r="J14" s="26" t="s">
        <v>3</v>
      </c>
      <c r="L14" s="34"/>
    </row>
    <row r="15" spans="2:12" s="1" customFormat="1" ht="18" customHeight="1">
      <c r="B15" s="34"/>
      <c r="E15" s="26" t="s">
        <v>31</v>
      </c>
      <c r="I15" s="28" t="s">
        <v>32</v>
      </c>
      <c r="J15" s="26" t="s">
        <v>3</v>
      </c>
      <c r="L15" s="34"/>
    </row>
    <row r="16" spans="2:12" s="1" customFormat="1" ht="6.9" customHeight="1">
      <c r="B16" s="34"/>
      <c r="L16" s="34"/>
    </row>
    <row r="17" spans="2:12" s="1" customFormat="1" ht="12" customHeight="1">
      <c r="B17" s="34"/>
      <c r="D17" s="28" t="s">
        <v>33</v>
      </c>
      <c r="I17" s="28" t="s">
        <v>30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6" t="str">
        <f>'Rekapitulace stavby'!E14</f>
        <v>Vyplň údaj</v>
      </c>
      <c r="F18" s="318"/>
      <c r="G18" s="318"/>
      <c r="H18" s="318"/>
      <c r="I18" s="28" t="s">
        <v>32</v>
      </c>
      <c r="J18" s="29" t="str">
        <f>'Rekapitulace stavby'!AN14</f>
        <v>Vyplň údaj</v>
      </c>
      <c r="L18" s="34"/>
    </row>
    <row r="19" spans="2:12" s="1" customFormat="1" ht="6.9" customHeight="1">
      <c r="B19" s="34"/>
      <c r="L19" s="34"/>
    </row>
    <row r="20" spans="2:12" s="1" customFormat="1" ht="12" customHeight="1">
      <c r="B20" s="34"/>
      <c r="D20" s="28" t="s">
        <v>35</v>
      </c>
      <c r="I20" s="28" t="s">
        <v>30</v>
      </c>
      <c r="J20" s="26" t="s">
        <v>3</v>
      </c>
      <c r="L20" s="34"/>
    </row>
    <row r="21" spans="2:12" s="1" customFormat="1" ht="18" customHeight="1">
      <c r="B21" s="34"/>
      <c r="E21" s="26" t="s">
        <v>36</v>
      </c>
      <c r="I21" s="28" t="s">
        <v>32</v>
      </c>
      <c r="J21" s="26" t="s">
        <v>3</v>
      </c>
      <c r="L21" s="34"/>
    </row>
    <row r="22" spans="2:12" s="1" customFormat="1" ht="6.9" customHeight="1">
      <c r="B22" s="34"/>
      <c r="L22" s="34"/>
    </row>
    <row r="23" spans="2:12" s="1" customFormat="1" ht="12" customHeight="1">
      <c r="B23" s="34"/>
      <c r="D23" s="28" t="s">
        <v>38</v>
      </c>
      <c r="I23" s="28" t="s">
        <v>30</v>
      </c>
      <c r="J23" s="26" t="s">
        <v>3</v>
      </c>
      <c r="L23" s="34"/>
    </row>
    <row r="24" spans="2:12" s="1" customFormat="1" ht="18" customHeight="1">
      <c r="B24" s="34"/>
      <c r="E24" s="26" t="s">
        <v>39</v>
      </c>
      <c r="I24" s="28" t="s">
        <v>32</v>
      </c>
      <c r="J24" s="26" t="s">
        <v>3</v>
      </c>
      <c r="L24" s="34"/>
    </row>
    <row r="25" spans="2:12" s="1" customFormat="1" ht="6.9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322" t="s">
        <v>3</v>
      </c>
      <c r="F27" s="322"/>
      <c r="G27" s="322"/>
      <c r="H27" s="322"/>
      <c r="L27" s="88"/>
    </row>
    <row r="28" spans="2:12" s="1" customFormat="1" ht="6.9" customHeight="1">
      <c r="B28" s="34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ROUND(J83,2)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" customHeight="1">
      <c r="B33" s="34"/>
      <c r="D33" s="54" t="s">
        <v>46</v>
      </c>
      <c r="E33" s="28" t="s">
        <v>47</v>
      </c>
      <c r="F33" s="90">
        <f>ROUND((SUM(BE83:BE413)),2)</f>
        <v>0</v>
      </c>
      <c r="I33" s="91">
        <v>0.21</v>
      </c>
      <c r="J33" s="90">
        <f>ROUND(((SUM(BE83:BE413))*I33),2)</f>
        <v>0</v>
      </c>
      <c r="L33" s="34"/>
    </row>
    <row r="34" spans="2:12" s="1" customFormat="1" ht="14.4" customHeight="1">
      <c r="B34" s="34"/>
      <c r="E34" s="28" t="s">
        <v>48</v>
      </c>
      <c r="F34" s="90">
        <f>ROUND((SUM(BF83:BF413)),2)</f>
        <v>0</v>
      </c>
      <c r="I34" s="91">
        <v>0.15</v>
      </c>
      <c r="J34" s="90">
        <f>ROUND(((SUM(BF83:BF413))*I34),2)</f>
        <v>0</v>
      </c>
      <c r="L34" s="34"/>
    </row>
    <row r="35" spans="2:12" s="1" customFormat="1" ht="14.4" customHeight="1" hidden="1">
      <c r="B35" s="34"/>
      <c r="E35" s="28" t="s">
        <v>49</v>
      </c>
      <c r="F35" s="90">
        <f>ROUND((SUM(BG83:BG413)),2)</f>
        <v>0</v>
      </c>
      <c r="I35" s="91">
        <v>0.21</v>
      </c>
      <c r="J35" s="90">
        <f>0</f>
        <v>0</v>
      </c>
      <c r="L35" s="34"/>
    </row>
    <row r="36" spans="2:12" s="1" customFormat="1" ht="14.4" customHeight="1" hidden="1">
      <c r="B36" s="34"/>
      <c r="E36" s="28" t="s">
        <v>50</v>
      </c>
      <c r="F36" s="90">
        <f>ROUND((SUM(BH83:BH413)),2)</f>
        <v>0</v>
      </c>
      <c r="I36" s="91">
        <v>0.15</v>
      </c>
      <c r="J36" s="90">
        <f>0</f>
        <v>0</v>
      </c>
      <c r="L36" s="34"/>
    </row>
    <row r="37" spans="2:12" s="1" customFormat="1" ht="14.4" customHeight="1" hidden="1">
      <c r="B37" s="34"/>
      <c r="E37" s="28" t="s">
        <v>51</v>
      </c>
      <c r="F37" s="90">
        <f>ROUND((SUM(BI83:BI413)),2)</f>
        <v>0</v>
      </c>
      <c r="I37" s="91">
        <v>0</v>
      </c>
      <c r="J37" s="90">
        <f>0</f>
        <v>0</v>
      </c>
      <c r="L37" s="34"/>
    </row>
    <row r="38" spans="2:12" s="1" customFormat="1" ht="6.9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" customHeight="1">
      <c r="B45" s="34"/>
      <c r="C45" s="22" t="s">
        <v>105</v>
      </c>
      <c r="L45" s="34"/>
    </row>
    <row r="46" spans="2:12" s="1" customFormat="1" ht="6.9" customHeight="1">
      <c r="B46" s="34"/>
      <c r="L46" s="34"/>
    </row>
    <row r="47" spans="2:12" s="1" customFormat="1" ht="12" customHeight="1">
      <c r="B47" s="34"/>
      <c r="C47" s="28" t="s">
        <v>17</v>
      </c>
      <c r="L47" s="34"/>
    </row>
    <row r="48" spans="2:12" s="1" customFormat="1" ht="16.5" customHeight="1">
      <c r="B48" s="34"/>
      <c r="E48" s="324" t="str">
        <f>E7</f>
        <v>Gerontologické centrum Šimůnkova - Rozšíření denního stacionáře</v>
      </c>
      <c r="F48" s="325"/>
      <c r="G48" s="325"/>
      <c r="H48" s="325"/>
      <c r="L48" s="34"/>
    </row>
    <row r="49" spans="2:12" s="1" customFormat="1" ht="12" customHeight="1">
      <c r="B49" s="34"/>
      <c r="C49" s="28" t="s">
        <v>103</v>
      </c>
      <c r="L49" s="34"/>
    </row>
    <row r="50" spans="2:12" s="1" customFormat="1" ht="16.5" customHeight="1">
      <c r="B50" s="34"/>
      <c r="E50" s="303" t="str">
        <f>E9</f>
        <v>SO.04 - FVE + EL</v>
      </c>
      <c r="F50" s="323"/>
      <c r="G50" s="323"/>
      <c r="H50" s="323"/>
      <c r="L50" s="34"/>
    </row>
    <row r="51" spans="2:12" s="1" customFormat="1" ht="6.9" customHeight="1">
      <c r="B51" s="34"/>
      <c r="L51" s="34"/>
    </row>
    <row r="52" spans="2:12" s="1" customFormat="1" ht="12" customHeight="1">
      <c r="B52" s="34"/>
      <c r="C52" s="28" t="s">
        <v>23</v>
      </c>
      <c r="F52" s="26" t="str">
        <f>F12</f>
        <v xml:space="preserve"> Šimůnkova 1600/5. Praha 8 - Kobylisy</v>
      </c>
      <c r="I52" s="28" t="s">
        <v>25</v>
      </c>
      <c r="J52" s="51" t="str">
        <f>IF(J12="","",J12)</f>
        <v>12. 5. 2023</v>
      </c>
      <c r="L52" s="34"/>
    </row>
    <row r="53" spans="2:12" s="1" customFormat="1" ht="6.9" customHeight="1">
      <c r="B53" s="34"/>
      <c r="L53" s="34"/>
    </row>
    <row r="54" spans="2:12" s="1" customFormat="1" ht="25.65" customHeight="1">
      <c r="B54" s="34"/>
      <c r="C54" s="28" t="s">
        <v>29</v>
      </c>
      <c r="F54" s="26" t="str">
        <f>E15</f>
        <v>Gerontologické centrum v Praze 8</v>
      </c>
      <c r="I54" s="28" t="s">
        <v>35</v>
      </c>
      <c r="J54" s="32" t="str">
        <f>E21</f>
        <v> ATELIER GENESIS spol. s.r.o.</v>
      </c>
      <c r="L54" s="34"/>
    </row>
    <row r="55" spans="2:12" s="1" customFormat="1" ht="40.2" customHeight="1">
      <c r="B55" s="34"/>
      <c r="C55" s="28" t="s">
        <v>33</v>
      </c>
      <c r="F55" s="26" t="str">
        <f>IF(E18="","",E18)</f>
        <v>Vyplň údaj</v>
      </c>
      <c r="I55" s="28" t="s">
        <v>38</v>
      </c>
      <c r="J55" s="32" t="str">
        <f>E24</f>
        <v xml:space="preserve">S3-Servis,Statika,Stavby s.r.o.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106</v>
      </c>
      <c r="D57" s="92"/>
      <c r="E57" s="92"/>
      <c r="F57" s="92"/>
      <c r="G57" s="92"/>
      <c r="H57" s="92"/>
      <c r="I57" s="92"/>
      <c r="J57" s="99" t="s">
        <v>107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95" customHeight="1">
      <c r="B59" s="34"/>
      <c r="C59" s="100" t="s">
        <v>74</v>
      </c>
      <c r="J59" s="65">
        <f>J83</f>
        <v>0</v>
      </c>
      <c r="L59" s="34"/>
      <c r="AU59" s="18" t="s">
        <v>108</v>
      </c>
    </row>
    <row r="60" spans="2:12" s="8" customFormat="1" ht="24.9" customHeight="1">
      <c r="B60" s="101"/>
      <c r="D60" s="102" t="s">
        <v>119</v>
      </c>
      <c r="E60" s="103"/>
      <c r="F60" s="103"/>
      <c r="G60" s="103"/>
      <c r="H60" s="103"/>
      <c r="I60" s="103"/>
      <c r="J60" s="104">
        <f>J84</f>
        <v>0</v>
      </c>
      <c r="L60" s="101"/>
    </row>
    <row r="61" spans="2:12" s="9" customFormat="1" ht="19.95" customHeight="1">
      <c r="B61" s="105"/>
      <c r="D61" s="106" t="s">
        <v>2641</v>
      </c>
      <c r="E61" s="107"/>
      <c r="F61" s="107"/>
      <c r="G61" s="107"/>
      <c r="H61" s="107"/>
      <c r="I61" s="107"/>
      <c r="J61" s="108">
        <f>J85</f>
        <v>0</v>
      </c>
      <c r="L61" s="105"/>
    </row>
    <row r="62" spans="2:12" s="9" customFormat="1" ht="19.95" customHeight="1">
      <c r="B62" s="105"/>
      <c r="D62" s="106" t="s">
        <v>2642</v>
      </c>
      <c r="E62" s="107"/>
      <c r="F62" s="107"/>
      <c r="G62" s="107"/>
      <c r="H62" s="107"/>
      <c r="I62" s="107"/>
      <c r="J62" s="108">
        <f>J322</f>
        <v>0</v>
      </c>
      <c r="L62" s="105"/>
    </row>
    <row r="63" spans="2:12" s="8" customFormat="1" ht="24.9" customHeight="1">
      <c r="B63" s="101"/>
      <c r="D63" s="102" t="s">
        <v>130</v>
      </c>
      <c r="E63" s="103"/>
      <c r="F63" s="103"/>
      <c r="G63" s="103"/>
      <c r="H63" s="103"/>
      <c r="I63" s="103"/>
      <c r="J63" s="104">
        <f>J410</f>
        <v>0</v>
      </c>
      <c r="L63" s="101"/>
    </row>
    <row r="64" spans="2:12" s="1" customFormat="1" ht="21.75" customHeight="1">
      <c r="B64" s="34"/>
      <c r="L64" s="34"/>
    </row>
    <row r="65" spans="2:12" s="1" customFormat="1" ht="6.9" customHeight="1"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34"/>
    </row>
    <row r="69" spans="2:12" s="1" customFormat="1" ht="6.9" customHeight="1"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34"/>
    </row>
    <row r="70" spans="2:12" s="1" customFormat="1" ht="24.9" customHeight="1">
      <c r="B70" s="34"/>
      <c r="C70" s="22" t="s">
        <v>131</v>
      </c>
      <c r="L70" s="34"/>
    </row>
    <row r="71" spans="2:12" s="1" customFormat="1" ht="6.9" customHeight="1">
      <c r="B71" s="34"/>
      <c r="L71" s="34"/>
    </row>
    <row r="72" spans="2:12" s="1" customFormat="1" ht="12" customHeight="1">
      <c r="B72" s="34"/>
      <c r="C72" s="28" t="s">
        <v>17</v>
      </c>
      <c r="L72" s="34"/>
    </row>
    <row r="73" spans="2:12" s="1" customFormat="1" ht="16.5" customHeight="1">
      <c r="B73" s="34"/>
      <c r="E73" s="324" t="str">
        <f>E7</f>
        <v>Gerontologické centrum Šimůnkova - Rozšíření denního stacionáře</v>
      </c>
      <c r="F73" s="325"/>
      <c r="G73" s="325"/>
      <c r="H73" s="325"/>
      <c r="L73" s="34"/>
    </row>
    <row r="74" spans="2:12" s="1" customFormat="1" ht="12" customHeight="1">
      <c r="B74" s="34"/>
      <c r="C74" s="28" t="s">
        <v>103</v>
      </c>
      <c r="L74" s="34"/>
    </row>
    <row r="75" spans="2:12" s="1" customFormat="1" ht="16.5" customHeight="1">
      <c r="B75" s="34"/>
      <c r="E75" s="303" t="str">
        <f>E9</f>
        <v>SO.04 - FVE + EL</v>
      </c>
      <c r="F75" s="323"/>
      <c r="G75" s="323"/>
      <c r="H75" s="323"/>
      <c r="L75" s="34"/>
    </row>
    <row r="76" spans="2:12" s="1" customFormat="1" ht="6.9" customHeight="1">
      <c r="B76" s="34"/>
      <c r="L76" s="34"/>
    </row>
    <row r="77" spans="2:12" s="1" customFormat="1" ht="12" customHeight="1">
      <c r="B77" s="34"/>
      <c r="C77" s="28" t="s">
        <v>23</v>
      </c>
      <c r="F77" s="26" t="str">
        <f>F12</f>
        <v xml:space="preserve"> Šimůnkova 1600/5. Praha 8 - Kobylisy</v>
      </c>
      <c r="I77" s="28" t="s">
        <v>25</v>
      </c>
      <c r="J77" s="51" t="str">
        <f>IF(J12="","",J12)</f>
        <v>12. 5. 2023</v>
      </c>
      <c r="L77" s="34"/>
    </row>
    <row r="78" spans="2:12" s="1" customFormat="1" ht="6.9" customHeight="1">
      <c r="B78" s="34"/>
      <c r="L78" s="34"/>
    </row>
    <row r="79" spans="2:12" s="1" customFormat="1" ht="25.65" customHeight="1">
      <c r="B79" s="34"/>
      <c r="C79" s="28" t="s">
        <v>29</v>
      </c>
      <c r="F79" s="26" t="str">
        <f>E15</f>
        <v>Gerontologické centrum v Praze 8</v>
      </c>
      <c r="I79" s="28" t="s">
        <v>35</v>
      </c>
      <c r="J79" s="32" t="str">
        <f>E21</f>
        <v> ATELIER GENESIS spol. s.r.o.</v>
      </c>
      <c r="L79" s="34"/>
    </row>
    <row r="80" spans="2:12" s="1" customFormat="1" ht="40.2" customHeight="1">
      <c r="B80" s="34"/>
      <c r="C80" s="28" t="s">
        <v>33</v>
      </c>
      <c r="F80" s="26" t="str">
        <f>IF(E18="","",E18)</f>
        <v>Vyplň údaj</v>
      </c>
      <c r="I80" s="28" t="s">
        <v>38</v>
      </c>
      <c r="J80" s="32" t="str">
        <f>E24</f>
        <v xml:space="preserve">S3-Servis,Statika,Stavby s.r.o. </v>
      </c>
      <c r="L80" s="34"/>
    </row>
    <row r="81" spans="2:12" s="1" customFormat="1" ht="10.35" customHeight="1">
      <c r="B81" s="34"/>
      <c r="L81" s="34"/>
    </row>
    <row r="82" spans="2:20" s="10" customFormat="1" ht="29.25" customHeight="1">
      <c r="B82" s="109"/>
      <c r="C82" s="110" t="s">
        <v>132</v>
      </c>
      <c r="D82" s="111" t="s">
        <v>61</v>
      </c>
      <c r="E82" s="111" t="s">
        <v>57</v>
      </c>
      <c r="F82" s="111" t="s">
        <v>58</v>
      </c>
      <c r="G82" s="111" t="s">
        <v>133</v>
      </c>
      <c r="H82" s="111" t="s">
        <v>134</v>
      </c>
      <c r="I82" s="111" t="s">
        <v>135</v>
      </c>
      <c r="J82" s="111" t="s">
        <v>107</v>
      </c>
      <c r="K82" s="112" t="s">
        <v>136</v>
      </c>
      <c r="L82" s="109"/>
      <c r="M82" s="58" t="s">
        <v>3</v>
      </c>
      <c r="N82" s="59" t="s">
        <v>46</v>
      </c>
      <c r="O82" s="59" t="s">
        <v>137</v>
      </c>
      <c r="P82" s="59" t="s">
        <v>138</v>
      </c>
      <c r="Q82" s="59" t="s">
        <v>139</v>
      </c>
      <c r="R82" s="59" t="s">
        <v>140</v>
      </c>
      <c r="S82" s="59" t="s">
        <v>141</v>
      </c>
      <c r="T82" s="60" t="s">
        <v>142</v>
      </c>
    </row>
    <row r="83" spans="2:63" s="1" customFormat="1" ht="22.95" customHeight="1">
      <c r="B83" s="34"/>
      <c r="C83" s="63" t="s">
        <v>143</v>
      </c>
      <c r="J83" s="113">
        <f>BK83</f>
        <v>0</v>
      </c>
      <c r="L83" s="34"/>
      <c r="M83" s="61"/>
      <c r="N83" s="52"/>
      <c r="O83" s="52"/>
      <c r="P83" s="114">
        <f>P84+P410</f>
        <v>0</v>
      </c>
      <c r="Q83" s="52"/>
      <c r="R83" s="114">
        <f>R84+R410</f>
        <v>2.228175</v>
      </c>
      <c r="S83" s="52"/>
      <c r="T83" s="115">
        <f>T84+T410</f>
        <v>0</v>
      </c>
      <c r="AT83" s="18" t="s">
        <v>75</v>
      </c>
      <c r="AU83" s="18" t="s">
        <v>108</v>
      </c>
      <c r="BK83" s="116">
        <f>BK84+BK410</f>
        <v>0</v>
      </c>
    </row>
    <row r="84" spans="2:63" s="11" customFormat="1" ht="25.95" customHeight="1">
      <c r="B84" s="117"/>
      <c r="D84" s="118" t="s">
        <v>75</v>
      </c>
      <c r="E84" s="119" t="s">
        <v>966</v>
      </c>
      <c r="F84" s="119" t="s">
        <v>967</v>
      </c>
      <c r="I84" s="120"/>
      <c r="J84" s="121">
        <f>BK84</f>
        <v>0</v>
      </c>
      <c r="L84" s="117"/>
      <c r="M84" s="122"/>
      <c r="P84" s="123">
        <f>P85+P322</f>
        <v>0</v>
      </c>
      <c r="R84" s="123">
        <f>R85+R322</f>
        <v>2.228175</v>
      </c>
      <c r="T84" s="124">
        <f>T85+T322</f>
        <v>0</v>
      </c>
      <c r="AR84" s="118" t="s">
        <v>86</v>
      </c>
      <c r="AT84" s="125" t="s">
        <v>75</v>
      </c>
      <c r="AU84" s="125" t="s">
        <v>76</v>
      </c>
      <c r="AY84" s="118" t="s">
        <v>146</v>
      </c>
      <c r="BK84" s="126">
        <f>BK85+BK322</f>
        <v>0</v>
      </c>
    </row>
    <row r="85" spans="2:63" s="11" customFormat="1" ht="22.95" customHeight="1">
      <c r="B85" s="117"/>
      <c r="D85" s="118" t="s">
        <v>75</v>
      </c>
      <c r="E85" s="127" t="s">
        <v>2643</v>
      </c>
      <c r="F85" s="127" t="s">
        <v>2644</v>
      </c>
      <c r="I85" s="120"/>
      <c r="J85" s="128">
        <f>BK85</f>
        <v>0</v>
      </c>
      <c r="L85" s="117"/>
      <c r="M85" s="122"/>
      <c r="P85" s="123">
        <f>SUM(P86:P321)</f>
        <v>0</v>
      </c>
      <c r="R85" s="123">
        <f>SUM(R86:R321)</f>
        <v>2.093825</v>
      </c>
      <c r="T85" s="124">
        <f>SUM(T86:T321)</f>
        <v>0</v>
      </c>
      <c r="AR85" s="118" t="s">
        <v>86</v>
      </c>
      <c r="AT85" s="125" t="s">
        <v>75</v>
      </c>
      <c r="AU85" s="125" t="s">
        <v>84</v>
      </c>
      <c r="AY85" s="118" t="s">
        <v>146</v>
      </c>
      <c r="BK85" s="126">
        <f>SUM(BK86:BK321)</f>
        <v>0</v>
      </c>
    </row>
    <row r="86" spans="2:65" s="1" customFormat="1" ht="24.15" customHeight="1">
      <c r="B86" s="129"/>
      <c r="C86" s="130" t="s">
        <v>84</v>
      </c>
      <c r="D86" s="130" t="s">
        <v>148</v>
      </c>
      <c r="E86" s="132" t="s">
        <v>2645</v>
      </c>
      <c r="F86" s="133" t="s">
        <v>2646</v>
      </c>
      <c r="G86" s="134" t="s">
        <v>375</v>
      </c>
      <c r="H86" s="135">
        <v>839</v>
      </c>
      <c r="I86" s="136"/>
      <c r="J86" s="137">
        <f>ROUND(I86*H86,2)</f>
        <v>0</v>
      </c>
      <c r="K86" s="133" t="s">
        <v>152</v>
      </c>
      <c r="L86" s="34"/>
      <c r="M86" s="138" t="s">
        <v>3</v>
      </c>
      <c r="N86" s="139" t="s">
        <v>47</v>
      </c>
      <c r="P86" s="140">
        <f>O86*H86</f>
        <v>0</v>
      </c>
      <c r="Q86" s="140">
        <v>0</v>
      </c>
      <c r="R86" s="140">
        <f>Q86*H86</f>
        <v>0</v>
      </c>
      <c r="S86" s="140">
        <v>0</v>
      </c>
      <c r="T86" s="141">
        <f>S86*H86</f>
        <v>0</v>
      </c>
      <c r="AR86" s="142" t="s">
        <v>256</v>
      </c>
      <c r="AT86" s="142" t="s">
        <v>148</v>
      </c>
      <c r="AU86" s="142" t="s">
        <v>86</v>
      </c>
      <c r="AY86" s="18" t="s">
        <v>146</v>
      </c>
      <c r="BE86" s="143">
        <f>IF(N86="základní",J86,0)</f>
        <v>0</v>
      </c>
      <c r="BF86" s="143">
        <f>IF(N86="snížená",J86,0)</f>
        <v>0</v>
      </c>
      <c r="BG86" s="143">
        <f>IF(N86="zákl. přenesená",J86,0)</f>
        <v>0</v>
      </c>
      <c r="BH86" s="143">
        <f>IF(N86="sníž. přenesená",J86,0)</f>
        <v>0</v>
      </c>
      <c r="BI86" s="143">
        <f>IF(N86="nulová",J86,0)</f>
        <v>0</v>
      </c>
      <c r="BJ86" s="18" t="s">
        <v>84</v>
      </c>
      <c r="BK86" s="143">
        <f>ROUND(I86*H86,2)</f>
        <v>0</v>
      </c>
      <c r="BL86" s="18" t="s">
        <v>256</v>
      </c>
      <c r="BM86" s="142" t="s">
        <v>2647</v>
      </c>
    </row>
    <row r="87" spans="2:47" s="1" customFormat="1" ht="28.8">
      <c r="B87" s="34"/>
      <c r="D87" s="144" t="s">
        <v>155</v>
      </c>
      <c r="F87" s="145" t="s">
        <v>2648</v>
      </c>
      <c r="I87" s="146"/>
      <c r="L87" s="34"/>
      <c r="M87" s="147"/>
      <c r="T87" s="55"/>
      <c r="AT87" s="18" t="s">
        <v>155</v>
      </c>
      <c r="AU87" s="18" t="s">
        <v>86</v>
      </c>
    </row>
    <row r="88" spans="2:47" s="1" customFormat="1" ht="12">
      <c r="B88" s="34"/>
      <c r="D88" s="148" t="s">
        <v>157</v>
      </c>
      <c r="F88" s="149" t="s">
        <v>2649</v>
      </c>
      <c r="I88" s="146"/>
      <c r="L88" s="34"/>
      <c r="M88" s="147"/>
      <c r="T88" s="55"/>
      <c r="AT88" s="18" t="s">
        <v>157</v>
      </c>
      <c r="AU88" s="18" t="s">
        <v>86</v>
      </c>
    </row>
    <row r="89" spans="2:65" s="1" customFormat="1" ht="21.75" customHeight="1">
      <c r="B89" s="129"/>
      <c r="C89" s="170" t="s">
        <v>86</v>
      </c>
      <c r="D89" s="170" t="s">
        <v>257</v>
      </c>
      <c r="E89" s="172" t="s">
        <v>2650</v>
      </c>
      <c r="F89" s="173" t="s">
        <v>2651</v>
      </c>
      <c r="G89" s="174" t="s">
        <v>375</v>
      </c>
      <c r="H89" s="175">
        <v>880.95</v>
      </c>
      <c r="I89" s="176"/>
      <c r="J89" s="177">
        <f>ROUND(I89*H89,2)</f>
        <v>0</v>
      </c>
      <c r="K89" s="173" t="s">
        <v>152</v>
      </c>
      <c r="L89" s="178"/>
      <c r="M89" s="179" t="s">
        <v>3</v>
      </c>
      <c r="N89" s="180" t="s">
        <v>47</v>
      </c>
      <c r="P89" s="140">
        <f>O89*H89</f>
        <v>0</v>
      </c>
      <c r="Q89" s="140">
        <v>0.0002</v>
      </c>
      <c r="R89" s="140">
        <f>Q89*H89</f>
        <v>0.17619</v>
      </c>
      <c r="S89" s="140">
        <v>0</v>
      </c>
      <c r="T89" s="141">
        <f>S89*H89</f>
        <v>0</v>
      </c>
      <c r="AR89" s="142" t="s">
        <v>379</v>
      </c>
      <c r="AT89" s="142" t="s">
        <v>257</v>
      </c>
      <c r="AU89" s="142" t="s">
        <v>86</v>
      </c>
      <c r="AY89" s="18" t="s">
        <v>146</v>
      </c>
      <c r="BE89" s="143">
        <f>IF(N89="základní",J89,0)</f>
        <v>0</v>
      </c>
      <c r="BF89" s="143">
        <f>IF(N89="snížená",J89,0)</f>
        <v>0</v>
      </c>
      <c r="BG89" s="143">
        <f>IF(N89="zákl. přenesená",J89,0)</f>
        <v>0</v>
      </c>
      <c r="BH89" s="143">
        <f>IF(N89="sníž. přenesená",J89,0)</f>
        <v>0</v>
      </c>
      <c r="BI89" s="143">
        <f>IF(N89="nulová",J89,0)</f>
        <v>0</v>
      </c>
      <c r="BJ89" s="18" t="s">
        <v>84</v>
      </c>
      <c r="BK89" s="143">
        <f>ROUND(I89*H89,2)</f>
        <v>0</v>
      </c>
      <c r="BL89" s="18" t="s">
        <v>256</v>
      </c>
      <c r="BM89" s="142" t="s">
        <v>2652</v>
      </c>
    </row>
    <row r="90" spans="2:47" s="1" customFormat="1" ht="12">
      <c r="B90" s="34"/>
      <c r="D90" s="144" t="s">
        <v>155</v>
      </c>
      <c r="F90" s="145" t="s">
        <v>2651</v>
      </c>
      <c r="I90" s="146"/>
      <c r="L90" s="34"/>
      <c r="M90" s="147"/>
      <c r="T90" s="55"/>
      <c r="AT90" s="18" t="s">
        <v>155</v>
      </c>
      <c r="AU90" s="18" t="s">
        <v>86</v>
      </c>
    </row>
    <row r="91" spans="2:51" s="12" customFormat="1" ht="12">
      <c r="B91" s="150"/>
      <c r="D91" s="144" t="s">
        <v>171</v>
      </c>
      <c r="F91" s="152" t="s">
        <v>2653</v>
      </c>
      <c r="H91" s="153">
        <v>880.95</v>
      </c>
      <c r="I91" s="154"/>
      <c r="L91" s="150"/>
      <c r="M91" s="155"/>
      <c r="T91" s="156"/>
      <c r="AT91" s="151" t="s">
        <v>171</v>
      </c>
      <c r="AU91" s="151" t="s">
        <v>86</v>
      </c>
      <c r="AV91" s="12" t="s">
        <v>86</v>
      </c>
      <c r="AW91" s="12" t="s">
        <v>4</v>
      </c>
      <c r="AX91" s="12" t="s">
        <v>84</v>
      </c>
      <c r="AY91" s="151" t="s">
        <v>146</v>
      </c>
    </row>
    <row r="92" spans="2:65" s="1" customFormat="1" ht="24.15" customHeight="1">
      <c r="B92" s="129"/>
      <c r="C92" s="130" t="s">
        <v>164</v>
      </c>
      <c r="D92" s="130" t="s">
        <v>148</v>
      </c>
      <c r="E92" s="132" t="s">
        <v>2654</v>
      </c>
      <c r="F92" s="133" t="s">
        <v>2655</v>
      </c>
      <c r="G92" s="134" t="s">
        <v>375</v>
      </c>
      <c r="H92" s="135">
        <v>40</v>
      </c>
      <c r="I92" s="136"/>
      <c r="J92" s="137">
        <f>ROUND(I92*H92,2)</f>
        <v>0</v>
      </c>
      <c r="K92" s="133" t="s">
        <v>152</v>
      </c>
      <c r="L92" s="34"/>
      <c r="M92" s="138" t="s">
        <v>3</v>
      </c>
      <c r="N92" s="139" t="s">
        <v>47</v>
      </c>
      <c r="P92" s="140">
        <f>O92*H92</f>
        <v>0</v>
      </c>
      <c r="Q92" s="140">
        <v>0</v>
      </c>
      <c r="R92" s="140">
        <f>Q92*H92</f>
        <v>0</v>
      </c>
      <c r="S92" s="140">
        <v>0</v>
      </c>
      <c r="T92" s="141">
        <f>S92*H92</f>
        <v>0</v>
      </c>
      <c r="AR92" s="142" t="s">
        <v>256</v>
      </c>
      <c r="AT92" s="142" t="s">
        <v>148</v>
      </c>
      <c r="AU92" s="142" t="s">
        <v>86</v>
      </c>
      <c r="AY92" s="18" t="s">
        <v>146</v>
      </c>
      <c r="BE92" s="143">
        <f>IF(N92="základní",J92,0)</f>
        <v>0</v>
      </c>
      <c r="BF92" s="143">
        <f>IF(N92="snížená",J92,0)</f>
        <v>0</v>
      </c>
      <c r="BG92" s="143">
        <f>IF(N92="zákl. přenesená",J92,0)</f>
        <v>0</v>
      </c>
      <c r="BH92" s="143">
        <f>IF(N92="sníž. přenesená",J92,0)</f>
        <v>0</v>
      </c>
      <c r="BI92" s="143">
        <f>IF(N92="nulová",J92,0)</f>
        <v>0</v>
      </c>
      <c r="BJ92" s="18" t="s">
        <v>84</v>
      </c>
      <c r="BK92" s="143">
        <f>ROUND(I92*H92,2)</f>
        <v>0</v>
      </c>
      <c r="BL92" s="18" t="s">
        <v>256</v>
      </c>
      <c r="BM92" s="142" t="s">
        <v>2656</v>
      </c>
    </row>
    <row r="93" spans="2:47" s="1" customFormat="1" ht="28.8">
      <c r="B93" s="34"/>
      <c r="D93" s="144" t="s">
        <v>155</v>
      </c>
      <c r="F93" s="145" t="s">
        <v>2657</v>
      </c>
      <c r="I93" s="146"/>
      <c r="L93" s="34"/>
      <c r="M93" s="147"/>
      <c r="T93" s="55"/>
      <c r="AT93" s="18" t="s">
        <v>155</v>
      </c>
      <c r="AU93" s="18" t="s">
        <v>86</v>
      </c>
    </row>
    <row r="94" spans="2:47" s="1" customFormat="1" ht="12">
      <c r="B94" s="34"/>
      <c r="D94" s="148" t="s">
        <v>157</v>
      </c>
      <c r="F94" s="149" t="s">
        <v>2658</v>
      </c>
      <c r="I94" s="146"/>
      <c r="L94" s="34"/>
      <c r="M94" s="147"/>
      <c r="T94" s="55"/>
      <c r="AT94" s="18" t="s">
        <v>157</v>
      </c>
      <c r="AU94" s="18" t="s">
        <v>86</v>
      </c>
    </row>
    <row r="95" spans="2:65" s="1" customFormat="1" ht="24.15" customHeight="1">
      <c r="B95" s="129"/>
      <c r="C95" s="170" t="s">
        <v>153</v>
      </c>
      <c r="D95" s="170" t="s">
        <v>257</v>
      </c>
      <c r="E95" s="172" t="s">
        <v>2659</v>
      </c>
      <c r="F95" s="173" t="s">
        <v>2660</v>
      </c>
      <c r="G95" s="174" t="s">
        <v>375</v>
      </c>
      <c r="H95" s="175">
        <v>42</v>
      </c>
      <c r="I95" s="176"/>
      <c r="J95" s="177">
        <f>ROUND(I95*H95,2)</f>
        <v>0</v>
      </c>
      <c r="K95" s="173" t="s">
        <v>152</v>
      </c>
      <c r="L95" s="178"/>
      <c r="M95" s="179" t="s">
        <v>3</v>
      </c>
      <c r="N95" s="180" t="s">
        <v>47</v>
      </c>
      <c r="P95" s="140">
        <f>O95*H95</f>
        <v>0</v>
      </c>
      <c r="Q95" s="140">
        <v>0.00035</v>
      </c>
      <c r="R95" s="140">
        <f>Q95*H95</f>
        <v>0.0147</v>
      </c>
      <c r="S95" s="140">
        <v>0</v>
      </c>
      <c r="T95" s="141">
        <f>S95*H95</f>
        <v>0</v>
      </c>
      <c r="AR95" s="142" t="s">
        <v>379</v>
      </c>
      <c r="AT95" s="142" t="s">
        <v>257</v>
      </c>
      <c r="AU95" s="142" t="s">
        <v>86</v>
      </c>
      <c r="AY95" s="18" t="s">
        <v>146</v>
      </c>
      <c r="BE95" s="143">
        <f>IF(N95="základní",J95,0)</f>
        <v>0</v>
      </c>
      <c r="BF95" s="143">
        <f>IF(N95="snížená",J95,0)</f>
        <v>0</v>
      </c>
      <c r="BG95" s="143">
        <f>IF(N95="zákl. přenesená",J95,0)</f>
        <v>0</v>
      </c>
      <c r="BH95" s="143">
        <f>IF(N95="sníž. přenesená",J95,0)</f>
        <v>0</v>
      </c>
      <c r="BI95" s="143">
        <f>IF(N95="nulová",J95,0)</f>
        <v>0</v>
      </c>
      <c r="BJ95" s="18" t="s">
        <v>84</v>
      </c>
      <c r="BK95" s="143">
        <f>ROUND(I95*H95,2)</f>
        <v>0</v>
      </c>
      <c r="BL95" s="18" t="s">
        <v>256</v>
      </c>
      <c r="BM95" s="142" t="s">
        <v>2661</v>
      </c>
    </row>
    <row r="96" spans="2:47" s="1" customFormat="1" ht="19.2">
      <c r="B96" s="34"/>
      <c r="D96" s="144" t="s">
        <v>155</v>
      </c>
      <c r="F96" s="145" t="s">
        <v>2660</v>
      </c>
      <c r="I96" s="146"/>
      <c r="L96" s="34"/>
      <c r="M96" s="147"/>
      <c r="T96" s="55"/>
      <c r="AT96" s="18" t="s">
        <v>155</v>
      </c>
      <c r="AU96" s="18" t="s">
        <v>86</v>
      </c>
    </row>
    <row r="97" spans="2:51" s="12" customFormat="1" ht="12">
      <c r="B97" s="150"/>
      <c r="D97" s="144" t="s">
        <v>171</v>
      </c>
      <c r="F97" s="152" t="s">
        <v>2662</v>
      </c>
      <c r="H97" s="153">
        <v>42</v>
      </c>
      <c r="I97" s="154"/>
      <c r="L97" s="150"/>
      <c r="M97" s="155"/>
      <c r="T97" s="156"/>
      <c r="AT97" s="151" t="s">
        <v>171</v>
      </c>
      <c r="AU97" s="151" t="s">
        <v>86</v>
      </c>
      <c r="AV97" s="12" t="s">
        <v>86</v>
      </c>
      <c r="AW97" s="12" t="s">
        <v>4</v>
      </c>
      <c r="AX97" s="12" t="s">
        <v>84</v>
      </c>
      <c r="AY97" s="151" t="s">
        <v>146</v>
      </c>
    </row>
    <row r="98" spans="2:65" s="1" customFormat="1" ht="16.5" customHeight="1">
      <c r="B98" s="129"/>
      <c r="C98" s="130" t="s">
        <v>181</v>
      </c>
      <c r="D98" s="130" t="s">
        <v>148</v>
      </c>
      <c r="E98" s="132" t="s">
        <v>2663</v>
      </c>
      <c r="F98" s="133" t="s">
        <v>2664</v>
      </c>
      <c r="G98" s="134" t="s">
        <v>641</v>
      </c>
      <c r="H98" s="135">
        <v>195</v>
      </c>
      <c r="I98" s="136"/>
      <c r="J98" s="137">
        <f>ROUND(I98*H98,2)</f>
        <v>0</v>
      </c>
      <c r="K98" s="133" t="s">
        <v>152</v>
      </c>
      <c r="L98" s="34"/>
      <c r="M98" s="138" t="s">
        <v>3</v>
      </c>
      <c r="N98" s="139" t="s">
        <v>47</v>
      </c>
      <c r="P98" s="140">
        <f>O98*H98</f>
        <v>0</v>
      </c>
      <c r="Q98" s="140">
        <v>0</v>
      </c>
      <c r="R98" s="140">
        <f>Q98*H98</f>
        <v>0</v>
      </c>
      <c r="S98" s="140">
        <v>0</v>
      </c>
      <c r="T98" s="141">
        <f>S98*H98</f>
        <v>0</v>
      </c>
      <c r="AR98" s="142" t="s">
        <v>256</v>
      </c>
      <c r="AT98" s="142" t="s">
        <v>148</v>
      </c>
      <c r="AU98" s="142" t="s">
        <v>86</v>
      </c>
      <c r="AY98" s="18" t="s">
        <v>146</v>
      </c>
      <c r="BE98" s="143">
        <f>IF(N98="základní",J98,0)</f>
        <v>0</v>
      </c>
      <c r="BF98" s="143">
        <f>IF(N98="snížená",J98,0)</f>
        <v>0</v>
      </c>
      <c r="BG98" s="143">
        <f>IF(N98="zákl. přenesená",J98,0)</f>
        <v>0</v>
      </c>
      <c r="BH98" s="143">
        <f>IF(N98="sníž. přenesená",J98,0)</f>
        <v>0</v>
      </c>
      <c r="BI98" s="143">
        <f>IF(N98="nulová",J98,0)</f>
        <v>0</v>
      </c>
      <c r="BJ98" s="18" t="s">
        <v>84</v>
      </c>
      <c r="BK98" s="143">
        <f>ROUND(I98*H98,2)</f>
        <v>0</v>
      </c>
      <c r="BL98" s="18" t="s">
        <v>256</v>
      </c>
      <c r="BM98" s="142" t="s">
        <v>2665</v>
      </c>
    </row>
    <row r="99" spans="2:47" s="1" customFormat="1" ht="28.8">
      <c r="B99" s="34"/>
      <c r="D99" s="144" t="s">
        <v>155</v>
      </c>
      <c r="F99" s="145" t="s">
        <v>2666</v>
      </c>
      <c r="I99" s="146"/>
      <c r="L99" s="34"/>
      <c r="M99" s="147"/>
      <c r="T99" s="55"/>
      <c r="AT99" s="18" t="s">
        <v>155</v>
      </c>
      <c r="AU99" s="18" t="s">
        <v>86</v>
      </c>
    </row>
    <row r="100" spans="2:47" s="1" customFormat="1" ht="12">
      <c r="B100" s="34"/>
      <c r="D100" s="148" t="s">
        <v>157</v>
      </c>
      <c r="F100" s="149" t="s">
        <v>2667</v>
      </c>
      <c r="I100" s="146"/>
      <c r="L100" s="34"/>
      <c r="M100" s="147"/>
      <c r="T100" s="55"/>
      <c r="AT100" s="18" t="s">
        <v>157</v>
      </c>
      <c r="AU100" s="18" t="s">
        <v>86</v>
      </c>
    </row>
    <row r="101" spans="2:65" s="1" customFormat="1" ht="24.15" customHeight="1">
      <c r="B101" s="129"/>
      <c r="C101" s="170" t="s">
        <v>189</v>
      </c>
      <c r="D101" s="170" t="s">
        <v>257</v>
      </c>
      <c r="E101" s="172" t="s">
        <v>2668</v>
      </c>
      <c r="F101" s="173" t="s">
        <v>2669</v>
      </c>
      <c r="G101" s="174" t="s">
        <v>641</v>
      </c>
      <c r="H101" s="175">
        <v>195</v>
      </c>
      <c r="I101" s="176"/>
      <c r="J101" s="177">
        <f>ROUND(I101*H101,2)</f>
        <v>0</v>
      </c>
      <c r="K101" s="173" t="s">
        <v>152</v>
      </c>
      <c r="L101" s="178"/>
      <c r="M101" s="179" t="s">
        <v>3</v>
      </c>
      <c r="N101" s="180" t="s">
        <v>47</v>
      </c>
      <c r="P101" s="140">
        <f>O101*H101</f>
        <v>0</v>
      </c>
      <c r="Q101" s="140">
        <v>4E-05</v>
      </c>
      <c r="R101" s="140">
        <f>Q101*H101</f>
        <v>0.0078000000000000005</v>
      </c>
      <c r="S101" s="140">
        <v>0</v>
      </c>
      <c r="T101" s="141">
        <f>S101*H101</f>
        <v>0</v>
      </c>
      <c r="AR101" s="142" t="s">
        <v>379</v>
      </c>
      <c r="AT101" s="142" t="s">
        <v>257</v>
      </c>
      <c r="AU101" s="142" t="s">
        <v>86</v>
      </c>
      <c r="AY101" s="18" t="s">
        <v>146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8" t="s">
        <v>84</v>
      </c>
      <c r="BK101" s="143">
        <f>ROUND(I101*H101,2)</f>
        <v>0</v>
      </c>
      <c r="BL101" s="18" t="s">
        <v>256</v>
      </c>
      <c r="BM101" s="142" t="s">
        <v>2670</v>
      </c>
    </row>
    <row r="102" spans="2:47" s="1" customFormat="1" ht="12">
      <c r="B102" s="34"/>
      <c r="D102" s="144" t="s">
        <v>155</v>
      </c>
      <c r="F102" s="145" t="s">
        <v>2669</v>
      </c>
      <c r="I102" s="146"/>
      <c r="L102" s="34"/>
      <c r="M102" s="147"/>
      <c r="T102" s="55"/>
      <c r="AT102" s="18" t="s">
        <v>155</v>
      </c>
      <c r="AU102" s="18" t="s">
        <v>86</v>
      </c>
    </row>
    <row r="103" spans="2:65" s="1" customFormat="1" ht="24.15" customHeight="1">
      <c r="B103" s="129"/>
      <c r="C103" s="130" t="s">
        <v>195</v>
      </c>
      <c r="D103" s="130" t="s">
        <v>148</v>
      </c>
      <c r="E103" s="132" t="s">
        <v>2671</v>
      </c>
      <c r="F103" s="133" t="s">
        <v>2672</v>
      </c>
      <c r="G103" s="134" t="s">
        <v>375</v>
      </c>
      <c r="H103" s="135">
        <v>20</v>
      </c>
      <c r="I103" s="136"/>
      <c r="J103" s="137">
        <f>ROUND(I103*H103,2)</f>
        <v>0</v>
      </c>
      <c r="K103" s="133" t="s">
        <v>152</v>
      </c>
      <c r="L103" s="34"/>
      <c r="M103" s="138" t="s">
        <v>3</v>
      </c>
      <c r="N103" s="139" t="s">
        <v>47</v>
      </c>
      <c r="P103" s="140">
        <f>O103*H103</f>
        <v>0</v>
      </c>
      <c r="Q103" s="140">
        <v>0</v>
      </c>
      <c r="R103" s="140">
        <f>Q103*H103</f>
        <v>0</v>
      </c>
      <c r="S103" s="140">
        <v>0</v>
      </c>
      <c r="T103" s="141">
        <f>S103*H103</f>
        <v>0</v>
      </c>
      <c r="AR103" s="142" t="s">
        <v>256</v>
      </c>
      <c r="AT103" s="142" t="s">
        <v>148</v>
      </c>
      <c r="AU103" s="142" t="s">
        <v>86</v>
      </c>
      <c r="AY103" s="18" t="s">
        <v>146</v>
      </c>
      <c r="BE103" s="143">
        <f>IF(N103="základní",J103,0)</f>
        <v>0</v>
      </c>
      <c r="BF103" s="143">
        <f>IF(N103="snížená",J103,0)</f>
        <v>0</v>
      </c>
      <c r="BG103" s="143">
        <f>IF(N103="zákl. přenesená",J103,0)</f>
        <v>0</v>
      </c>
      <c r="BH103" s="143">
        <f>IF(N103="sníž. přenesená",J103,0)</f>
        <v>0</v>
      </c>
      <c r="BI103" s="143">
        <f>IF(N103="nulová",J103,0)</f>
        <v>0</v>
      </c>
      <c r="BJ103" s="18" t="s">
        <v>84</v>
      </c>
      <c r="BK103" s="143">
        <f>ROUND(I103*H103,2)</f>
        <v>0</v>
      </c>
      <c r="BL103" s="18" t="s">
        <v>256</v>
      </c>
      <c r="BM103" s="142" t="s">
        <v>2673</v>
      </c>
    </row>
    <row r="104" spans="2:47" s="1" customFormat="1" ht="28.8">
      <c r="B104" s="34"/>
      <c r="D104" s="144" t="s">
        <v>155</v>
      </c>
      <c r="F104" s="145" t="s">
        <v>2674</v>
      </c>
      <c r="I104" s="146"/>
      <c r="L104" s="34"/>
      <c r="M104" s="147"/>
      <c r="T104" s="55"/>
      <c r="AT104" s="18" t="s">
        <v>155</v>
      </c>
      <c r="AU104" s="18" t="s">
        <v>86</v>
      </c>
    </row>
    <row r="105" spans="2:47" s="1" customFormat="1" ht="12">
      <c r="B105" s="34"/>
      <c r="D105" s="148" t="s">
        <v>157</v>
      </c>
      <c r="F105" s="149" t="s">
        <v>2675</v>
      </c>
      <c r="I105" s="146"/>
      <c r="L105" s="34"/>
      <c r="M105" s="147"/>
      <c r="T105" s="55"/>
      <c r="AT105" s="18" t="s">
        <v>157</v>
      </c>
      <c r="AU105" s="18" t="s">
        <v>86</v>
      </c>
    </row>
    <row r="106" spans="2:65" s="1" customFormat="1" ht="24.15" customHeight="1">
      <c r="B106" s="129"/>
      <c r="C106" s="170" t="s">
        <v>203</v>
      </c>
      <c r="D106" s="170" t="s">
        <v>257</v>
      </c>
      <c r="E106" s="172" t="s">
        <v>2676</v>
      </c>
      <c r="F106" s="173" t="s">
        <v>2677</v>
      </c>
      <c r="G106" s="174" t="s">
        <v>375</v>
      </c>
      <c r="H106" s="175">
        <v>23</v>
      </c>
      <c r="I106" s="176"/>
      <c r="J106" s="177">
        <f>ROUND(I106*H106,2)</f>
        <v>0</v>
      </c>
      <c r="K106" s="173" t="s">
        <v>152</v>
      </c>
      <c r="L106" s="178"/>
      <c r="M106" s="179" t="s">
        <v>3</v>
      </c>
      <c r="N106" s="180" t="s">
        <v>47</v>
      </c>
      <c r="P106" s="140">
        <f>O106*H106</f>
        <v>0</v>
      </c>
      <c r="Q106" s="140">
        <v>5E-05</v>
      </c>
      <c r="R106" s="140">
        <f>Q106*H106</f>
        <v>0.00115</v>
      </c>
      <c r="S106" s="140">
        <v>0</v>
      </c>
      <c r="T106" s="141">
        <f>S106*H106</f>
        <v>0</v>
      </c>
      <c r="AR106" s="142" t="s">
        <v>379</v>
      </c>
      <c r="AT106" s="142" t="s">
        <v>257</v>
      </c>
      <c r="AU106" s="142" t="s">
        <v>86</v>
      </c>
      <c r="AY106" s="18" t="s">
        <v>146</v>
      </c>
      <c r="BE106" s="143">
        <f>IF(N106="základní",J106,0)</f>
        <v>0</v>
      </c>
      <c r="BF106" s="143">
        <f>IF(N106="snížená",J106,0)</f>
        <v>0</v>
      </c>
      <c r="BG106" s="143">
        <f>IF(N106="zákl. přenesená",J106,0)</f>
        <v>0</v>
      </c>
      <c r="BH106" s="143">
        <f>IF(N106="sníž. přenesená",J106,0)</f>
        <v>0</v>
      </c>
      <c r="BI106" s="143">
        <f>IF(N106="nulová",J106,0)</f>
        <v>0</v>
      </c>
      <c r="BJ106" s="18" t="s">
        <v>84</v>
      </c>
      <c r="BK106" s="143">
        <f>ROUND(I106*H106,2)</f>
        <v>0</v>
      </c>
      <c r="BL106" s="18" t="s">
        <v>256</v>
      </c>
      <c r="BM106" s="142" t="s">
        <v>2678</v>
      </c>
    </row>
    <row r="107" spans="2:47" s="1" customFormat="1" ht="19.2">
      <c r="B107" s="34"/>
      <c r="D107" s="144" t="s">
        <v>155</v>
      </c>
      <c r="F107" s="145" t="s">
        <v>2677</v>
      </c>
      <c r="I107" s="146"/>
      <c r="L107" s="34"/>
      <c r="M107" s="147"/>
      <c r="T107" s="55"/>
      <c r="AT107" s="18" t="s">
        <v>155</v>
      </c>
      <c r="AU107" s="18" t="s">
        <v>86</v>
      </c>
    </row>
    <row r="108" spans="2:51" s="12" customFormat="1" ht="12">
      <c r="B108" s="150"/>
      <c r="D108" s="144" t="s">
        <v>171</v>
      </c>
      <c r="F108" s="152" t="s">
        <v>2679</v>
      </c>
      <c r="H108" s="153">
        <v>23</v>
      </c>
      <c r="I108" s="154"/>
      <c r="L108" s="150"/>
      <c r="M108" s="155"/>
      <c r="T108" s="156"/>
      <c r="AT108" s="151" t="s">
        <v>171</v>
      </c>
      <c r="AU108" s="151" t="s">
        <v>86</v>
      </c>
      <c r="AV108" s="12" t="s">
        <v>86</v>
      </c>
      <c r="AW108" s="12" t="s">
        <v>4</v>
      </c>
      <c r="AX108" s="12" t="s">
        <v>84</v>
      </c>
      <c r="AY108" s="151" t="s">
        <v>146</v>
      </c>
    </row>
    <row r="109" spans="2:65" s="1" customFormat="1" ht="33" customHeight="1">
      <c r="B109" s="129"/>
      <c r="C109" s="130" t="s">
        <v>210</v>
      </c>
      <c r="D109" s="130" t="s">
        <v>148</v>
      </c>
      <c r="E109" s="132" t="s">
        <v>2680</v>
      </c>
      <c r="F109" s="133" t="s">
        <v>2681</v>
      </c>
      <c r="G109" s="134" t="s">
        <v>375</v>
      </c>
      <c r="H109" s="135">
        <v>25</v>
      </c>
      <c r="I109" s="136"/>
      <c r="J109" s="137">
        <f>ROUND(I109*H109,2)</f>
        <v>0</v>
      </c>
      <c r="K109" s="133" t="s">
        <v>152</v>
      </c>
      <c r="L109" s="34"/>
      <c r="M109" s="138" t="s">
        <v>3</v>
      </c>
      <c r="N109" s="139" t="s">
        <v>47</v>
      </c>
      <c r="P109" s="140">
        <f>O109*H109</f>
        <v>0</v>
      </c>
      <c r="Q109" s="140">
        <v>0</v>
      </c>
      <c r="R109" s="140">
        <f>Q109*H109</f>
        <v>0</v>
      </c>
      <c r="S109" s="140">
        <v>0</v>
      </c>
      <c r="T109" s="141">
        <f>S109*H109</f>
        <v>0</v>
      </c>
      <c r="AR109" s="142" t="s">
        <v>256</v>
      </c>
      <c r="AT109" s="142" t="s">
        <v>148</v>
      </c>
      <c r="AU109" s="142" t="s">
        <v>86</v>
      </c>
      <c r="AY109" s="18" t="s">
        <v>146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8" t="s">
        <v>84</v>
      </c>
      <c r="BK109" s="143">
        <f>ROUND(I109*H109,2)</f>
        <v>0</v>
      </c>
      <c r="BL109" s="18" t="s">
        <v>256</v>
      </c>
      <c r="BM109" s="142" t="s">
        <v>2682</v>
      </c>
    </row>
    <row r="110" spans="2:47" s="1" customFormat="1" ht="28.8">
      <c r="B110" s="34"/>
      <c r="D110" s="144" t="s">
        <v>155</v>
      </c>
      <c r="F110" s="145" t="s">
        <v>2683</v>
      </c>
      <c r="I110" s="146"/>
      <c r="L110" s="34"/>
      <c r="M110" s="147"/>
      <c r="T110" s="55"/>
      <c r="AT110" s="18" t="s">
        <v>155</v>
      </c>
      <c r="AU110" s="18" t="s">
        <v>86</v>
      </c>
    </row>
    <row r="111" spans="2:47" s="1" customFormat="1" ht="12">
      <c r="B111" s="34"/>
      <c r="D111" s="148" t="s">
        <v>157</v>
      </c>
      <c r="F111" s="149" t="s">
        <v>2684</v>
      </c>
      <c r="I111" s="146"/>
      <c r="L111" s="34"/>
      <c r="M111" s="147"/>
      <c r="T111" s="55"/>
      <c r="AT111" s="18" t="s">
        <v>157</v>
      </c>
      <c r="AU111" s="18" t="s">
        <v>86</v>
      </c>
    </row>
    <row r="112" spans="2:65" s="1" customFormat="1" ht="24.15" customHeight="1">
      <c r="B112" s="129"/>
      <c r="C112" s="170" t="s">
        <v>217</v>
      </c>
      <c r="D112" s="170" t="s">
        <v>257</v>
      </c>
      <c r="E112" s="172" t="s">
        <v>2685</v>
      </c>
      <c r="F112" s="173" t="s">
        <v>2686</v>
      </c>
      <c r="G112" s="174" t="s">
        <v>375</v>
      </c>
      <c r="H112" s="175">
        <v>28.75</v>
      </c>
      <c r="I112" s="176"/>
      <c r="J112" s="177">
        <f>ROUND(I112*H112,2)</f>
        <v>0</v>
      </c>
      <c r="K112" s="173" t="s">
        <v>152</v>
      </c>
      <c r="L112" s="178"/>
      <c r="M112" s="179" t="s">
        <v>3</v>
      </c>
      <c r="N112" s="180" t="s">
        <v>47</v>
      </c>
      <c r="P112" s="140">
        <f>O112*H112</f>
        <v>0</v>
      </c>
      <c r="Q112" s="140">
        <v>0.00011</v>
      </c>
      <c r="R112" s="140">
        <f>Q112*H112</f>
        <v>0.0031625</v>
      </c>
      <c r="S112" s="140">
        <v>0</v>
      </c>
      <c r="T112" s="141">
        <f>S112*H112</f>
        <v>0</v>
      </c>
      <c r="AR112" s="142" t="s">
        <v>379</v>
      </c>
      <c r="AT112" s="142" t="s">
        <v>257</v>
      </c>
      <c r="AU112" s="142" t="s">
        <v>86</v>
      </c>
      <c r="AY112" s="18" t="s">
        <v>146</v>
      </c>
      <c r="BE112" s="143">
        <f>IF(N112="základní",J112,0)</f>
        <v>0</v>
      </c>
      <c r="BF112" s="143">
        <f>IF(N112="snížená",J112,0)</f>
        <v>0</v>
      </c>
      <c r="BG112" s="143">
        <f>IF(N112="zákl. přenesená",J112,0)</f>
        <v>0</v>
      </c>
      <c r="BH112" s="143">
        <f>IF(N112="sníž. přenesená",J112,0)</f>
        <v>0</v>
      </c>
      <c r="BI112" s="143">
        <f>IF(N112="nulová",J112,0)</f>
        <v>0</v>
      </c>
      <c r="BJ112" s="18" t="s">
        <v>84</v>
      </c>
      <c r="BK112" s="143">
        <f>ROUND(I112*H112,2)</f>
        <v>0</v>
      </c>
      <c r="BL112" s="18" t="s">
        <v>256</v>
      </c>
      <c r="BM112" s="142" t="s">
        <v>2687</v>
      </c>
    </row>
    <row r="113" spans="2:47" s="1" customFormat="1" ht="19.2">
      <c r="B113" s="34"/>
      <c r="D113" s="144" t="s">
        <v>155</v>
      </c>
      <c r="F113" s="145" t="s">
        <v>2686</v>
      </c>
      <c r="I113" s="146"/>
      <c r="L113" s="34"/>
      <c r="M113" s="147"/>
      <c r="T113" s="55"/>
      <c r="AT113" s="18" t="s">
        <v>155</v>
      </c>
      <c r="AU113" s="18" t="s">
        <v>86</v>
      </c>
    </row>
    <row r="114" spans="2:51" s="12" customFormat="1" ht="12">
      <c r="B114" s="150"/>
      <c r="D114" s="144" t="s">
        <v>171</v>
      </c>
      <c r="F114" s="152" t="s">
        <v>2688</v>
      </c>
      <c r="H114" s="153">
        <v>28.75</v>
      </c>
      <c r="I114" s="154"/>
      <c r="L114" s="150"/>
      <c r="M114" s="155"/>
      <c r="T114" s="156"/>
      <c r="AT114" s="151" t="s">
        <v>171</v>
      </c>
      <c r="AU114" s="151" t="s">
        <v>86</v>
      </c>
      <c r="AV114" s="12" t="s">
        <v>86</v>
      </c>
      <c r="AW114" s="12" t="s">
        <v>4</v>
      </c>
      <c r="AX114" s="12" t="s">
        <v>84</v>
      </c>
      <c r="AY114" s="151" t="s">
        <v>146</v>
      </c>
    </row>
    <row r="115" spans="2:65" s="1" customFormat="1" ht="33" customHeight="1">
      <c r="B115" s="129"/>
      <c r="C115" s="130" t="s">
        <v>223</v>
      </c>
      <c r="D115" s="130" t="s">
        <v>148</v>
      </c>
      <c r="E115" s="132" t="s">
        <v>2689</v>
      </c>
      <c r="F115" s="133" t="s">
        <v>2690</v>
      </c>
      <c r="G115" s="134" t="s">
        <v>375</v>
      </c>
      <c r="H115" s="135">
        <v>275</v>
      </c>
      <c r="I115" s="136"/>
      <c r="J115" s="137">
        <f>ROUND(I115*H115,2)</f>
        <v>0</v>
      </c>
      <c r="K115" s="133" t="s">
        <v>152</v>
      </c>
      <c r="L115" s="34"/>
      <c r="M115" s="138" t="s">
        <v>3</v>
      </c>
      <c r="N115" s="139" t="s">
        <v>47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256</v>
      </c>
      <c r="AT115" s="142" t="s">
        <v>148</v>
      </c>
      <c r="AU115" s="142" t="s">
        <v>86</v>
      </c>
      <c r="AY115" s="18" t="s">
        <v>146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8" t="s">
        <v>84</v>
      </c>
      <c r="BK115" s="143">
        <f>ROUND(I115*H115,2)</f>
        <v>0</v>
      </c>
      <c r="BL115" s="18" t="s">
        <v>256</v>
      </c>
      <c r="BM115" s="142" t="s">
        <v>2691</v>
      </c>
    </row>
    <row r="116" spans="2:47" s="1" customFormat="1" ht="28.8">
      <c r="B116" s="34"/>
      <c r="D116" s="144" t="s">
        <v>155</v>
      </c>
      <c r="F116" s="145" t="s">
        <v>2692</v>
      </c>
      <c r="I116" s="146"/>
      <c r="L116" s="34"/>
      <c r="M116" s="147"/>
      <c r="T116" s="55"/>
      <c r="AT116" s="18" t="s">
        <v>155</v>
      </c>
      <c r="AU116" s="18" t="s">
        <v>86</v>
      </c>
    </row>
    <row r="117" spans="2:47" s="1" customFormat="1" ht="12">
      <c r="B117" s="34"/>
      <c r="D117" s="148" t="s">
        <v>157</v>
      </c>
      <c r="F117" s="149" t="s">
        <v>2693</v>
      </c>
      <c r="I117" s="146"/>
      <c r="L117" s="34"/>
      <c r="M117" s="147"/>
      <c r="T117" s="55"/>
      <c r="AT117" s="18" t="s">
        <v>157</v>
      </c>
      <c r="AU117" s="18" t="s">
        <v>86</v>
      </c>
    </row>
    <row r="118" spans="2:51" s="12" customFormat="1" ht="12">
      <c r="B118" s="150"/>
      <c r="D118" s="144" t="s">
        <v>171</v>
      </c>
      <c r="E118" s="151" t="s">
        <v>3</v>
      </c>
      <c r="F118" s="152" t="s">
        <v>2694</v>
      </c>
      <c r="H118" s="153">
        <v>275</v>
      </c>
      <c r="I118" s="154"/>
      <c r="L118" s="150"/>
      <c r="M118" s="155"/>
      <c r="T118" s="156"/>
      <c r="AT118" s="151" t="s">
        <v>171</v>
      </c>
      <c r="AU118" s="151" t="s">
        <v>86</v>
      </c>
      <c r="AV118" s="12" t="s">
        <v>86</v>
      </c>
      <c r="AW118" s="12" t="s">
        <v>37</v>
      </c>
      <c r="AX118" s="12" t="s">
        <v>84</v>
      </c>
      <c r="AY118" s="151" t="s">
        <v>146</v>
      </c>
    </row>
    <row r="119" spans="2:65" s="1" customFormat="1" ht="24.15" customHeight="1">
      <c r="B119" s="129"/>
      <c r="C119" s="170" t="s">
        <v>231</v>
      </c>
      <c r="D119" s="170" t="s">
        <v>257</v>
      </c>
      <c r="E119" s="172" t="s">
        <v>2695</v>
      </c>
      <c r="F119" s="173" t="s">
        <v>2696</v>
      </c>
      <c r="G119" s="174" t="s">
        <v>375</v>
      </c>
      <c r="H119" s="175">
        <v>44</v>
      </c>
      <c r="I119" s="176"/>
      <c r="J119" s="177">
        <f>ROUND(I119*H119,2)</f>
        <v>0</v>
      </c>
      <c r="K119" s="173" t="s">
        <v>152</v>
      </c>
      <c r="L119" s="178"/>
      <c r="M119" s="179" t="s">
        <v>3</v>
      </c>
      <c r="N119" s="180" t="s">
        <v>47</v>
      </c>
      <c r="P119" s="140">
        <f>O119*H119</f>
        <v>0</v>
      </c>
      <c r="Q119" s="140">
        <v>0.0009</v>
      </c>
      <c r="R119" s="140">
        <f>Q119*H119</f>
        <v>0.039599999999999996</v>
      </c>
      <c r="S119" s="140">
        <v>0</v>
      </c>
      <c r="T119" s="141">
        <f>S119*H119</f>
        <v>0</v>
      </c>
      <c r="AR119" s="142" t="s">
        <v>379</v>
      </c>
      <c r="AT119" s="142" t="s">
        <v>257</v>
      </c>
      <c r="AU119" s="142" t="s">
        <v>86</v>
      </c>
      <c r="AY119" s="18" t="s">
        <v>146</v>
      </c>
      <c r="BE119" s="143">
        <f>IF(N119="základní",J119,0)</f>
        <v>0</v>
      </c>
      <c r="BF119" s="143">
        <f>IF(N119="snížená",J119,0)</f>
        <v>0</v>
      </c>
      <c r="BG119" s="143">
        <f>IF(N119="zákl. přenesená",J119,0)</f>
        <v>0</v>
      </c>
      <c r="BH119" s="143">
        <f>IF(N119="sníž. přenesená",J119,0)</f>
        <v>0</v>
      </c>
      <c r="BI119" s="143">
        <f>IF(N119="nulová",J119,0)</f>
        <v>0</v>
      </c>
      <c r="BJ119" s="18" t="s">
        <v>84</v>
      </c>
      <c r="BK119" s="143">
        <f>ROUND(I119*H119,2)</f>
        <v>0</v>
      </c>
      <c r="BL119" s="18" t="s">
        <v>256</v>
      </c>
      <c r="BM119" s="142" t="s">
        <v>2697</v>
      </c>
    </row>
    <row r="120" spans="2:47" s="1" customFormat="1" ht="19.2">
      <c r="B120" s="34"/>
      <c r="D120" s="144" t="s">
        <v>155</v>
      </c>
      <c r="F120" s="145" t="s">
        <v>2696</v>
      </c>
      <c r="I120" s="146"/>
      <c r="L120" s="34"/>
      <c r="M120" s="147"/>
      <c r="T120" s="55"/>
      <c r="AT120" s="18" t="s">
        <v>155</v>
      </c>
      <c r="AU120" s="18" t="s">
        <v>86</v>
      </c>
    </row>
    <row r="121" spans="2:65" s="1" customFormat="1" ht="37.95" customHeight="1">
      <c r="B121" s="129"/>
      <c r="C121" s="170" t="s">
        <v>237</v>
      </c>
      <c r="D121" s="170" t="s">
        <v>257</v>
      </c>
      <c r="E121" s="172" t="s">
        <v>2698</v>
      </c>
      <c r="F121" s="173" t="s">
        <v>2699</v>
      </c>
      <c r="G121" s="174" t="s">
        <v>375</v>
      </c>
      <c r="H121" s="175">
        <v>60</v>
      </c>
      <c r="I121" s="176"/>
      <c r="J121" s="177">
        <f>ROUND(I121*H121,2)</f>
        <v>0</v>
      </c>
      <c r="K121" s="173" t="s">
        <v>152</v>
      </c>
      <c r="L121" s="178"/>
      <c r="M121" s="179" t="s">
        <v>3</v>
      </c>
      <c r="N121" s="180" t="s">
        <v>47</v>
      </c>
      <c r="P121" s="140">
        <f>O121*H121</f>
        <v>0</v>
      </c>
      <c r="Q121" s="140">
        <v>0.00013</v>
      </c>
      <c r="R121" s="140">
        <f>Q121*H121</f>
        <v>0.0078</v>
      </c>
      <c r="S121" s="140">
        <v>0</v>
      </c>
      <c r="T121" s="141">
        <f>S121*H121</f>
        <v>0</v>
      </c>
      <c r="AR121" s="142" t="s">
        <v>379</v>
      </c>
      <c r="AT121" s="142" t="s">
        <v>257</v>
      </c>
      <c r="AU121" s="142" t="s">
        <v>86</v>
      </c>
      <c r="AY121" s="18" t="s">
        <v>146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8" t="s">
        <v>84</v>
      </c>
      <c r="BK121" s="143">
        <f>ROUND(I121*H121,2)</f>
        <v>0</v>
      </c>
      <c r="BL121" s="18" t="s">
        <v>256</v>
      </c>
      <c r="BM121" s="142" t="s">
        <v>2700</v>
      </c>
    </row>
    <row r="122" spans="2:47" s="1" customFormat="1" ht="19.2">
      <c r="B122" s="34"/>
      <c r="D122" s="144" t="s">
        <v>155</v>
      </c>
      <c r="F122" s="145" t="s">
        <v>2699</v>
      </c>
      <c r="I122" s="146"/>
      <c r="L122" s="34"/>
      <c r="M122" s="147"/>
      <c r="T122" s="55"/>
      <c r="AT122" s="18" t="s">
        <v>155</v>
      </c>
      <c r="AU122" s="18" t="s">
        <v>86</v>
      </c>
    </row>
    <row r="123" spans="2:65" s="1" customFormat="1" ht="24.15" customHeight="1">
      <c r="B123" s="129"/>
      <c r="C123" s="170" t="s">
        <v>244</v>
      </c>
      <c r="D123" s="170" t="s">
        <v>257</v>
      </c>
      <c r="E123" s="172" t="s">
        <v>2701</v>
      </c>
      <c r="F123" s="173" t="s">
        <v>2702</v>
      </c>
      <c r="G123" s="174" t="s">
        <v>375</v>
      </c>
      <c r="H123" s="175">
        <v>75</v>
      </c>
      <c r="I123" s="176"/>
      <c r="J123" s="177">
        <f>ROUND(I123*H123,2)</f>
        <v>0</v>
      </c>
      <c r="K123" s="173" t="s">
        <v>152</v>
      </c>
      <c r="L123" s="178"/>
      <c r="M123" s="179" t="s">
        <v>3</v>
      </c>
      <c r="N123" s="180" t="s">
        <v>47</v>
      </c>
      <c r="P123" s="140">
        <f>O123*H123</f>
        <v>0</v>
      </c>
      <c r="Q123" s="140">
        <v>0.00022</v>
      </c>
      <c r="R123" s="140">
        <f>Q123*H123</f>
        <v>0.0165</v>
      </c>
      <c r="S123" s="140">
        <v>0</v>
      </c>
      <c r="T123" s="141">
        <f>S123*H123</f>
        <v>0</v>
      </c>
      <c r="AR123" s="142" t="s">
        <v>379</v>
      </c>
      <c r="AT123" s="142" t="s">
        <v>257</v>
      </c>
      <c r="AU123" s="142" t="s">
        <v>86</v>
      </c>
      <c r="AY123" s="18" t="s">
        <v>146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8" t="s">
        <v>84</v>
      </c>
      <c r="BK123" s="143">
        <f>ROUND(I123*H123,2)</f>
        <v>0</v>
      </c>
      <c r="BL123" s="18" t="s">
        <v>256</v>
      </c>
      <c r="BM123" s="142" t="s">
        <v>2703</v>
      </c>
    </row>
    <row r="124" spans="2:47" s="1" customFormat="1" ht="19.2">
      <c r="B124" s="34"/>
      <c r="D124" s="144" t="s">
        <v>155</v>
      </c>
      <c r="F124" s="145" t="s">
        <v>2702</v>
      </c>
      <c r="I124" s="146"/>
      <c r="L124" s="34"/>
      <c r="M124" s="147"/>
      <c r="T124" s="55"/>
      <c r="AT124" s="18" t="s">
        <v>155</v>
      </c>
      <c r="AU124" s="18" t="s">
        <v>86</v>
      </c>
    </row>
    <row r="125" spans="2:65" s="1" customFormat="1" ht="21.75" customHeight="1">
      <c r="B125" s="129"/>
      <c r="C125" s="170" t="s">
        <v>9</v>
      </c>
      <c r="D125" s="170" t="s">
        <v>257</v>
      </c>
      <c r="E125" s="172" t="s">
        <v>2704</v>
      </c>
      <c r="F125" s="173" t="s">
        <v>2705</v>
      </c>
      <c r="G125" s="174" t="s">
        <v>375</v>
      </c>
      <c r="H125" s="175">
        <v>170</v>
      </c>
      <c r="I125" s="176"/>
      <c r="J125" s="177">
        <f>ROUND(I125*H125,2)</f>
        <v>0</v>
      </c>
      <c r="K125" s="173" t="s">
        <v>152</v>
      </c>
      <c r="L125" s="178"/>
      <c r="M125" s="179" t="s">
        <v>3</v>
      </c>
      <c r="N125" s="180" t="s">
        <v>47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379</v>
      </c>
      <c r="AT125" s="142" t="s">
        <v>257</v>
      </c>
      <c r="AU125" s="142" t="s">
        <v>86</v>
      </c>
      <c r="AY125" s="18" t="s">
        <v>146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8" t="s">
        <v>84</v>
      </c>
      <c r="BK125" s="143">
        <f>ROUND(I125*H125,2)</f>
        <v>0</v>
      </c>
      <c r="BL125" s="18" t="s">
        <v>256</v>
      </c>
      <c r="BM125" s="142" t="s">
        <v>2706</v>
      </c>
    </row>
    <row r="126" spans="2:47" s="1" customFormat="1" ht="12">
      <c r="B126" s="34"/>
      <c r="D126" s="144" t="s">
        <v>155</v>
      </c>
      <c r="F126" s="145" t="s">
        <v>2705</v>
      </c>
      <c r="I126" s="146"/>
      <c r="L126" s="34"/>
      <c r="M126" s="147"/>
      <c r="T126" s="55"/>
      <c r="AT126" s="18" t="s">
        <v>155</v>
      </c>
      <c r="AU126" s="18" t="s">
        <v>86</v>
      </c>
    </row>
    <row r="127" spans="2:65" s="1" customFormat="1" ht="24.15" customHeight="1">
      <c r="B127" s="129"/>
      <c r="C127" s="130" t="s">
        <v>256</v>
      </c>
      <c r="D127" s="130" t="s">
        <v>148</v>
      </c>
      <c r="E127" s="132" t="s">
        <v>2707</v>
      </c>
      <c r="F127" s="133" t="s">
        <v>2708</v>
      </c>
      <c r="G127" s="134" t="s">
        <v>375</v>
      </c>
      <c r="H127" s="135">
        <v>226</v>
      </c>
      <c r="I127" s="136"/>
      <c r="J127" s="137">
        <f>ROUND(I127*H127,2)</f>
        <v>0</v>
      </c>
      <c r="K127" s="133" t="s">
        <v>152</v>
      </c>
      <c r="L127" s="34"/>
      <c r="M127" s="138" t="s">
        <v>3</v>
      </c>
      <c r="N127" s="139" t="s">
        <v>47</v>
      </c>
      <c r="P127" s="140">
        <f>O127*H127</f>
        <v>0</v>
      </c>
      <c r="Q127" s="140">
        <v>0</v>
      </c>
      <c r="R127" s="140">
        <f>Q127*H127</f>
        <v>0</v>
      </c>
      <c r="S127" s="140">
        <v>0</v>
      </c>
      <c r="T127" s="141">
        <f>S127*H127</f>
        <v>0</v>
      </c>
      <c r="AR127" s="142" t="s">
        <v>256</v>
      </c>
      <c r="AT127" s="142" t="s">
        <v>148</v>
      </c>
      <c r="AU127" s="142" t="s">
        <v>86</v>
      </c>
      <c r="AY127" s="18" t="s">
        <v>146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8" t="s">
        <v>84</v>
      </c>
      <c r="BK127" s="143">
        <f>ROUND(I127*H127,2)</f>
        <v>0</v>
      </c>
      <c r="BL127" s="18" t="s">
        <v>256</v>
      </c>
      <c r="BM127" s="142" t="s">
        <v>2709</v>
      </c>
    </row>
    <row r="128" spans="2:47" s="1" customFormat="1" ht="28.8">
      <c r="B128" s="34"/>
      <c r="D128" s="144" t="s">
        <v>155</v>
      </c>
      <c r="F128" s="145" t="s">
        <v>2710</v>
      </c>
      <c r="I128" s="146"/>
      <c r="L128" s="34"/>
      <c r="M128" s="147"/>
      <c r="T128" s="55"/>
      <c r="AT128" s="18" t="s">
        <v>155</v>
      </c>
      <c r="AU128" s="18" t="s">
        <v>86</v>
      </c>
    </row>
    <row r="129" spans="2:47" s="1" customFormat="1" ht="12">
      <c r="B129" s="34"/>
      <c r="D129" s="148" t="s">
        <v>157</v>
      </c>
      <c r="F129" s="149" t="s">
        <v>2711</v>
      </c>
      <c r="I129" s="146"/>
      <c r="L129" s="34"/>
      <c r="M129" s="147"/>
      <c r="T129" s="55"/>
      <c r="AT129" s="18" t="s">
        <v>157</v>
      </c>
      <c r="AU129" s="18" t="s">
        <v>86</v>
      </c>
    </row>
    <row r="130" spans="2:65" s="1" customFormat="1" ht="24.15" customHeight="1">
      <c r="B130" s="129"/>
      <c r="C130" s="170" t="s">
        <v>263</v>
      </c>
      <c r="D130" s="170" t="s">
        <v>257</v>
      </c>
      <c r="E130" s="172" t="s">
        <v>2712</v>
      </c>
      <c r="F130" s="173" t="s">
        <v>2713</v>
      </c>
      <c r="G130" s="174" t="s">
        <v>375</v>
      </c>
      <c r="H130" s="175">
        <v>259.9</v>
      </c>
      <c r="I130" s="176"/>
      <c r="J130" s="177">
        <f>ROUND(I130*H130,2)</f>
        <v>0</v>
      </c>
      <c r="K130" s="173" t="s">
        <v>152</v>
      </c>
      <c r="L130" s="178"/>
      <c r="M130" s="179" t="s">
        <v>3</v>
      </c>
      <c r="N130" s="180" t="s">
        <v>47</v>
      </c>
      <c r="P130" s="140">
        <f>O130*H130</f>
        <v>0</v>
      </c>
      <c r="Q130" s="140">
        <v>0.00012</v>
      </c>
      <c r="R130" s="140">
        <f>Q130*H130</f>
        <v>0.031187999999999997</v>
      </c>
      <c r="S130" s="140">
        <v>0</v>
      </c>
      <c r="T130" s="141">
        <f>S130*H130</f>
        <v>0</v>
      </c>
      <c r="AR130" s="142" t="s">
        <v>379</v>
      </c>
      <c r="AT130" s="142" t="s">
        <v>257</v>
      </c>
      <c r="AU130" s="142" t="s">
        <v>86</v>
      </c>
      <c r="AY130" s="18" t="s">
        <v>146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8" t="s">
        <v>84</v>
      </c>
      <c r="BK130" s="143">
        <f>ROUND(I130*H130,2)</f>
        <v>0</v>
      </c>
      <c r="BL130" s="18" t="s">
        <v>256</v>
      </c>
      <c r="BM130" s="142" t="s">
        <v>2714</v>
      </c>
    </row>
    <row r="131" spans="2:47" s="1" customFormat="1" ht="19.2">
      <c r="B131" s="34"/>
      <c r="D131" s="144" t="s">
        <v>155</v>
      </c>
      <c r="F131" s="145" t="s">
        <v>2713</v>
      </c>
      <c r="I131" s="146"/>
      <c r="L131" s="34"/>
      <c r="M131" s="147"/>
      <c r="T131" s="55"/>
      <c r="AT131" s="18" t="s">
        <v>155</v>
      </c>
      <c r="AU131" s="18" t="s">
        <v>86</v>
      </c>
    </row>
    <row r="132" spans="2:51" s="12" customFormat="1" ht="12">
      <c r="B132" s="150"/>
      <c r="D132" s="144" t="s">
        <v>171</v>
      </c>
      <c r="F132" s="152" t="s">
        <v>2715</v>
      </c>
      <c r="H132" s="153">
        <v>259.9</v>
      </c>
      <c r="I132" s="154"/>
      <c r="L132" s="150"/>
      <c r="M132" s="155"/>
      <c r="T132" s="156"/>
      <c r="AT132" s="151" t="s">
        <v>171</v>
      </c>
      <c r="AU132" s="151" t="s">
        <v>86</v>
      </c>
      <c r="AV132" s="12" t="s">
        <v>86</v>
      </c>
      <c r="AW132" s="12" t="s">
        <v>4</v>
      </c>
      <c r="AX132" s="12" t="s">
        <v>84</v>
      </c>
      <c r="AY132" s="151" t="s">
        <v>146</v>
      </c>
    </row>
    <row r="133" spans="2:65" s="1" customFormat="1" ht="24.15" customHeight="1">
      <c r="B133" s="129"/>
      <c r="C133" s="130" t="s">
        <v>272</v>
      </c>
      <c r="D133" s="130" t="s">
        <v>148</v>
      </c>
      <c r="E133" s="132" t="s">
        <v>2707</v>
      </c>
      <c r="F133" s="133" t="s">
        <v>2708</v>
      </c>
      <c r="G133" s="134" t="s">
        <v>375</v>
      </c>
      <c r="H133" s="135">
        <v>948</v>
      </c>
      <c r="I133" s="136"/>
      <c r="J133" s="137">
        <f>ROUND(I133*H133,2)</f>
        <v>0</v>
      </c>
      <c r="K133" s="133" t="s">
        <v>152</v>
      </c>
      <c r="L133" s="34"/>
      <c r="M133" s="138" t="s">
        <v>3</v>
      </c>
      <c r="N133" s="139" t="s">
        <v>47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256</v>
      </c>
      <c r="AT133" s="142" t="s">
        <v>148</v>
      </c>
      <c r="AU133" s="142" t="s">
        <v>86</v>
      </c>
      <c r="AY133" s="18" t="s">
        <v>146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8" t="s">
        <v>84</v>
      </c>
      <c r="BK133" s="143">
        <f>ROUND(I133*H133,2)</f>
        <v>0</v>
      </c>
      <c r="BL133" s="18" t="s">
        <v>256</v>
      </c>
      <c r="BM133" s="142" t="s">
        <v>2716</v>
      </c>
    </row>
    <row r="134" spans="2:47" s="1" customFormat="1" ht="28.8">
      <c r="B134" s="34"/>
      <c r="D134" s="144" t="s">
        <v>155</v>
      </c>
      <c r="F134" s="145" t="s">
        <v>2710</v>
      </c>
      <c r="I134" s="146"/>
      <c r="L134" s="34"/>
      <c r="M134" s="147"/>
      <c r="T134" s="55"/>
      <c r="AT134" s="18" t="s">
        <v>155</v>
      </c>
      <c r="AU134" s="18" t="s">
        <v>86</v>
      </c>
    </row>
    <row r="135" spans="2:47" s="1" customFormat="1" ht="12">
      <c r="B135" s="34"/>
      <c r="D135" s="148" t="s">
        <v>157</v>
      </c>
      <c r="F135" s="149" t="s">
        <v>2711</v>
      </c>
      <c r="I135" s="146"/>
      <c r="L135" s="34"/>
      <c r="M135" s="147"/>
      <c r="T135" s="55"/>
      <c r="AT135" s="18" t="s">
        <v>157</v>
      </c>
      <c r="AU135" s="18" t="s">
        <v>86</v>
      </c>
    </row>
    <row r="136" spans="2:65" s="1" customFormat="1" ht="24.15" customHeight="1">
      <c r="B136" s="129"/>
      <c r="C136" s="170" t="s">
        <v>280</v>
      </c>
      <c r="D136" s="170" t="s">
        <v>257</v>
      </c>
      <c r="E136" s="172" t="s">
        <v>2717</v>
      </c>
      <c r="F136" s="173" t="s">
        <v>2718</v>
      </c>
      <c r="G136" s="174" t="s">
        <v>375</v>
      </c>
      <c r="H136" s="175">
        <v>1090.2</v>
      </c>
      <c r="I136" s="176"/>
      <c r="J136" s="177">
        <f>ROUND(I136*H136,2)</f>
        <v>0</v>
      </c>
      <c r="K136" s="173" t="s">
        <v>152</v>
      </c>
      <c r="L136" s="178"/>
      <c r="M136" s="179" t="s">
        <v>3</v>
      </c>
      <c r="N136" s="180" t="s">
        <v>47</v>
      </c>
      <c r="P136" s="140">
        <f>O136*H136</f>
        <v>0</v>
      </c>
      <c r="Q136" s="140">
        <v>0.00017</v>
      </c>
      <c r="R136" s="140">
        <f>Q136*H136</f>
        <v>0.18533400000000003</v>
      </c>
      <c r="S136" s="140">
        <v>0</v>
      </c>
      <c r="T136" s="141">
        <f>S136*H136</f>
        <v>0</v>
      </c>
      <c r="AR136" s="142" t="s">
        <v>379</v>
      </c>
      <c r="AT136" s="142" t="s">
        <v>257</v>
      </c>
      <c r="AU136" s="142" t="s">
        <v>86</v>
      </c>
      <c r="AY136" s="18" t="s">
        <v>146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8" t="s">
        <v>84</v>
      </c>
      <c r="BK136" s="143">
        <f>ROUND(I136*H136,2)</f>
        <v>0</v>
      </c>
      <c r="BL136" s="18" t="s">
        <v>256</v>
      </c>
      <c r="BM136" s="142" t="s">
        <v>2719</v>
      </c>
    </row>
    <row r="137" spans="2:47" s="1" customFormat="1" ht="19.2">
      <c r="B137" s="34"/>
      <c r="D137" s="144" t="s">
        <v>155</v>
      </c>
      <c r="F137" s="145" t="s">
        <v>2718</v>
      </c>
      <c r="I137" s="146"/>
      <c r="L137" s="34"/>
      <c r="M137" s="147"/>
      <c r="T137" s="55"/>
      <c r="AT137" s="18" t="s">
        <v>155</v>
      </c>
      <c r="AU137" s="18" t="s">
        <v>86</v>
      </c>
    </row>
    <row r="138" spans="2:51" s="12" customFormat="1" ht="12">
      <c r="B138" s="150"/>
      <c r="D138" s="144" t="s">
        <v>171</v>
      </c>
      <c r="F138" s="152" t="s">
        <v>2720</v>
      </c>
      <c r="H138" s="153">
        <v>1090.2</v>
      </c>
      <c r="I138" s="154"/>
      <c r="L138" s="150"/>
      <c r="M138" s="155"/>
      <c r="T138" s="156"/>
      <c r="AT138" s="151" t="s">
        <v>171</v>
      </c>
      <c r="AU138" s="151" t="s">
        <v>86</v>
      </c>
      <c r="AV138" s="12" t="s">
        <v>86</v>
      </c>
      <c r="AW138" s="12" t="s">
        <v>4</v>
      </c>
      <c r="AX138" s="12" t="s">
        <v>84</v>
      </c>
      <c r="AY138" s="151" t="s">
        <v>146</v>
      </c>
    </row>
    <row r="139" spans="2:65" s="1" customFormat="1" ht="24.15" customHeight="1">
      <c r="B139" s="129"/>
      <c r="C139" s="130" t="s">
        <v>286</v>
      </c>
      <c r="D139" s="130" t="s">
        <v>148</v>
      </c>
      <c r="E139" s="132" t="s">
        <v>2707</v>
      </c>
      <c r="F139" s="133" t="s">
        <v>2708</v>
      </c>
      <c r="G139" s="134" t="s">
        <v>375</v>
      </c>
      <c r="H139" s="135">
        <v>45</v>
      </c>
      <c r="I139" s="136"/>
      <c r="J139" s="137">
        <f>ROUND(I139*H139,2)</f>
        <v>0</v>
      </c>
      <c r="K139" s="133" t="s">
        <v>152</v>
      </c>
      <c r="L139" s="34"/>
      <c r="M139" s="138" t="s">
        <v>3</v>
      </c>
      <c r="N139" s="139" t="s">
        <v>47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256</v>
      </c>
      <c r="AT139" s="142" t="s">
        <v>148</v>
      </c>
      <c r="AU139" s="142" t="s">
        <v>86</v>
      </c>
      <c r="AY139" s="18" t="s">
        <v>146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8" t="s">
        <v>84</v>
      </c>
      <c r="BK139" s="143">
        <f>ROUND(I139*H139,2)</f>
        <v>0</v>
      </c>
      <c r="BL139" s="18" t="s">
        <v>256</v>
      </c>
      <c r="BM139" s="142" t="s">
        <v>2721</v>
      </c>
    </row>
    <row r="140" spans="2:47" s="1" customFormat="1" ht="28.8">
      <c r="B140" s="34"/>
      <c r="D140" s="144" t="s">
        <v>155</v>
      </c>
      <c r="F140" s="145" t="s">
        <v>2710</v>
      </c>
      <c r="I140" s="146"/>
      <c r="L140" s="34"/>
      <c r="M140" s="147"/>
      <c r="T140" s="55"/>
      <c r="AT140" s="18" t="s">
        <v>155</v>
      </c>
      <c r="AU140" s="18" t="s">
        <v>86</v>
      </c>
    </row>
    <row r="141" spans="2:47" s="1" customFormat="1" ht="12">
      <c r="B141" s="34"/>
      <c r="D141" s="148" t="s">
        <v>157</v>
      </c>
      <c r="F141" s="149" t="s">
        <v>2711</v>
      </c>
      <c r="I141" s="146"/>
      <c r="L141" s="34"/>
      <c r="M141" s="147"/>
      <c r="T141" s="55"/>
      <c r="AT141" s="18" t="s">
        <v>157</v>
      </c>
      <c r="AU141" s="18" t="s">
        <v>86</v>
      </c>
    </row>
    <row r="142" spans="2:65" s="1" customFormat="1" ht="24.15" customHeight="1">
      <c r="B142" s="129"/>
      <c r="C142" s="170" t="s">
        <v>8</v>
      </c>
      <c r="D142" s="170" t="s">
        <v>257</v>
      </c>
      <c r="E142" s="172" t="s">
        <v>2712</v>
      </c>
      <c r="F142" s="173" t="s">
        <v>2713</v>
      </c>
      <c r="G142" s="174" t="s">
        <v>375</v>
      </c>
      <c r="H142" s="175">
        <v>51.75</v>
      </c>
      <c r="I142" s="176"/>
      <c r="J142" s="177">
        <f>ROUND(I142*H142,2)</f>
        <v>0</v>
      </c>
      <c r="K142" s="173" t="s">
        <v>152</v>
      </c>
      <c r="L142" s="178"/>
      <c r="M142" s="179" t="s">
        <v>3</v>
      </c>
      <c r="N142" s="180" t="s">
        <v>47</v>
      </c>
      <c r="P142" s="140">
        <f>O142*H142</f>
        <v>0</v>
      </c>
      <c r="Q142" s="140">
        <v>0.00012</v>
      </c>
      <c r="R142" s="140">
        <f>Q142*H142</f>
        <v>0.00621</v>
      </c>
      <c r="S142" s="140">
        <v>0</v>
      </c>
      <c r="T142" s="141">
        <f>S142*H142</f>
        <v>0</v>
      </c>
      <c r="AR142" s="142" t="s">
        <v>379</v>
      </c>
      <c r="AT142" s="142" t="s">
        <v>257</v>
      </c>
      <c r="AU142" s="142" t="s">
        <v>86</v>
      </c>
      <c r="AY142" s="18" t="s">
        <v>146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8" t="s">
        <v>84</v>
      </c>
      <c r="BK142" s="143">
        <f>ROUND(I142*H142,2)</f>
        <v>0</v>
      </c>
      <c r="BL142" s="18" t="s">
        <v>256</v>
      </c>
      <c r="BM142" s="142" t="s">
        <v>2722</v>
      </c>
    </row>
    <row r="143" spans="2:47" s="1" customFormat="1" ht="19.2">
      <c r="B143" s="34"/>
      <c r="D143" s="144" t="s">
        <v>155</v>
      </c>
      <c r="F143" s="145" t="s">
        <v>2713</v>
      </c>
      <c r="I143" s="146"/>
      <c r="L143" s="34"/>
      <c r="M143" s="147"/>
      <c r="T143" s="55"/>
      <c r="AT143" s="18" t="s">
        <v>155</v>
      </c>
      <c r="AU143" s="18" t="s">
        <v>86</v>
      </c>
    </row>
    <row r="144" spans="2:51" s="12" customFormat="1" ht="12">
      <c r="B144" s="150"/>
      <c r="D144" s="144" t="s">
        <v>171</v>
      </c>
      <c r="F144" s="152" t="s">
        <v>2723</v>
      </c>
      <c r="H144" s="153">
        <v>51.75</v>
      </c>
      <c r="I144" s="154"/>
      <c r="L144" s="150"/>
      <c r="M144" s="155"/>
      <c r="T144" s="156"/>
      <c r="AT144" s="151" t="s">
        <v>171</v>
      </c>
      <c r="AU144" s="151" t="s">
        <v>86</v>
      </c>
      <c r="AV144" s="12" t="s">
        <v>86</v>
      </c>
      <c r="AW144" s="12" t="s">
        <v>4</v>
      </c>
      <c r="AX144" s="12" t="s">
        <v>84</v>
      </c>
      <c r="AY144" s="151" t="s">
        <v>146</v>
      </c>
    </row>
    <row r="145" spans="2:65" s="1" customFormat="1" ht="24.15" customHeight="1">
      <c r="B145" s="129"/>
      <c r="C145" s="130" t="s">
        <v>298</v>
      </c>
      <c r="D145" s="130" t="s">
        <v>148</v>
      </c>
      <c r="E145" s="132" t="s">
        <v>2724</v>
      </c>
      <c r="F145" s="133" t="s">
        <v>2725</v>
      </c>
      <c r="G145" s="134" t="s">
        <v>375</v>
      </c>
      <c r="H145" s="135">
        <v>196</v>
      </c>
      <c r="I145" s="136"/>
      <c r="J145" s="137">
        <f>ROUND(I145*H145,2)</f>
        <v>0</v>
      </c>
      <c r="K145" s="133" t="s">
        <v>152</v>
      </c>
      <c r="L145" s="34"/>
      <c r="M145" s="138" t="s">
        <v>3</v>
      </c>
      <c r="N145" s="139" t="s">
        <v>47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256</v>
      </c>
      <c r="AT145" s="142" t="s">
        <v>148</v>
      </c>
      <c r="AU145" s="142" t="s">
        <v>86</v>
      </c>
      <c r="AY145" s="18" t="s">
        <v>146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8" t="s">
        <v>84</v>
      </c>
      <c r="BK145" s="143">
        <f>ROUND(I145*H145,2)</f>
        <v>0</v>
      </c>
      <c r="BL145" s="18" t="s">
        <v>256</v>
      </c>
      <c r="BM145" s="142" t="s">
        <v>2726</v>
      </c>
    </row>
    <row r="146" spans="2:47" s="1" customFormat="1" ht="28.8">
      <c r="B146" s="34"/>
      <c r="D146" s="144" t="s">
        <v>155</v>
      </c>
      <c r="F146" s="145" t="s">
        <v>2727</v>
      </c>
      <c r="I146" s="146"/>
      <c r="L146" s="34"/>
      <c r="M146" s="147"/>
      <c r="T146" s="55"/>
      <c r="AT146" s="18" t="s">
        <v>155</v>
      </c>
      <c r="AU146" s="18" t="s">
        <v>86</v>
      </c>
    </row>
    <row r="147" spans="2:47" s="1" customFormat="1" ht="12">
      <c r="B147" s="34"/>
      <c r="D147" s="148" t="s">
        <v>157</v>
      </c>
      <c r="F147" s="149" t="s">
        <v>2728</v>
      </c>
      <c r="I147" s="146"/>
      <c r="L147" s="34"/>
      <c r="M147" s="147"/>
      <c r="T147" s="55"/>
      <c r="AT147" s="18" t="s">
        <v>157</v>
      </c>
      <c r="AU147" s="18" t="s">
        <v>86</v>
      </c>
    </row>
    <row r="148" spans="2:65" s="1" customFormat="1" ht="24.15" customHeight="1">
      <c r="B148" s="129"/>
      <c r="C148" s="170" t="s">
        <v>306</v>
      </c>
      <c r="D148" s="170" t="s">
        <v>257</v>
      </c>
      <c r="E148" s="172" t="s">
        <v>2729</v>
      </c>
      <c r="F148" s="173" t="s">
        <v>2730</v>
      </c>
      <c r="G148" s="174" t="s">
        <v>375</v>
      </c>
      <c r="H148" s="175">
        <v>225.4</v>
      </c>
      <c r="I148" s="176"/>
      <c r="J148" s="177">
        <f>ROUND(I148*H148,2)</f>
        <v>0</v>
      </c>
      <c r="K148" s="173" t="s">
        <v>152</v>
      </c>
      <c r="L148" s="178"/>
      <c r="M148" s="179" t="s">
        <v>3</v>
      </c>
      <c r="N148" s="180" t="s">
        <v>47</v>
      </c>
      <c r="P148" s="140">
        <f>O148*H148</f>
        <v>0</v>
      </c>
      <c r="Q148" s="140">
        <v>0.00025</v>
      </c>
      <c r="R148" s="140">
        <f>Q148*H148</f>
        <v>0.056350000000000004</v>
      </c>
      <c r="S148" s="140">
        <v>0</v>
      </c>
      <c r="T148" s="141">
        <f>S148*H148</f>
        <v>0</v>
      </c>
      <c r="AR148" s="142" t="s">
        <v>379</v>
      </c>
      <c r="AT148" s="142" t="s">
        <v>257</v>
      </c>
      <c r="AU148" s="142" t="s">
        <v>86</v>
      </c>
      <c r="AY148" s="18" t="s">
        <v>146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8" t="s">
        <v>84</v>
      </c>
      <c r="BK148" s="143">
        <f>ROUND(I148*H148,2)</f>
        <v>0</v>
      </c>
      <c r="BL148" s="18" t="s">
        <v>256</v>
      </c>
      <c r="BM148" s="142" t="s">
        <v>2731</v>
      </c>
    </row>
    <row r="149" spans="2:47" s="1" customFormat="1" ht="19.2">
      <c r="B149" s="34"/>
      <c r="D149" s="144" t="s">
        <v>155</v>
      </c>
      <c r="F149" s="145" t="s">
        <v>2730</v>
      </c>
      <c r="I149" s="146"/>
      <c r="L149" s="34"/>
      <c r="M149" s="147"/>
      <c r="T149" s="55"/>
      <c r="AT149" s="18" t="s">
        <v>155</v>
      </c>
      <c r="AU149" s="18" t="s">
        <v>86</v>
      </c>
    </row>
    <row r="150" spans="2:51" s="12" customFormat="1" ht="12">
      <c r="B150" s="150"/>
      <c r="D150" s="144" t="s">
        <v>171</v>
      </c>
      <c r="F150" s="152" t="s">
        <v>2732</v>
      </c>
      <c r="H150" s="153">
        <v>225.4</v>
      </c>
      <c r="I150" s="154"/>
      <c r="L150" s="150"/>
      <c r="M150" s="155"/>
      <c r="T150" s="156"/>
      <c r="AT150" s="151" t="s">
        <v>171</v>
      </c>
      <c r="AU150" s="151" t="s">
        <v>86</v>
      </c>
      <c r="AV150" s="12" t="s">
        <v>86</v>
      </c>
      <c r="AW150" s="12" t="s">
        <v>4</v>
      </c>
      <c r="AX150" s="12" t="s">
        <v>84</v>
      </c>
      <c r="AY150" s="151" t="s">
        <v>146</v>
      </c>
    </row>
    <row r="151" spans="2:65" s="1" customFormat="1" ht="24.15" customHeight="1">
      <c r="B151" s="129"/>
      <c r="C151" s="130" t="s">
        <v>316</v>
      </c>
      <c r="D151" s="130" t="s">
        <v>148</v>
      </c>
      <c r="E151" s="132" t="s">
        <v>2724</v>
      </c>
      <c r="F151" s="133" t="s">
        <v>2725</v>
      </c>
      <c r="G151" s="134" t="s">
        <v>375</v>
      </c>
      <c r="H151" s="135">
        <v>142</v>
      </c>
      <c r="I151" s="136"/>
      <c r="J151" s="137">
        <f>ROUND(I151*H151,2)</f>
        <v>0</v>
      </c>
      <c r="K151" s="133" t="s">
        <v>152</v>
      </c>
      <c r="L151" s="34"/>
      <c r="M151" s="138" t="s">
        <v>3</v>
      </c>
      <c r="N151" s="139" t="s">
        <v>47</v>
      </c>
      <c r="P151" s="140">
        <f>O151*H151</f>
        <v>0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256</v>
      </c>
      <c r="AT151" s="142" t="s">
        <v>148</v>
      </c>
      <c r="AU151" s="142" t="s">
        <v>86</v>
      </c>
      <c r="AY151" s="18" t="s">
        <v>146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8" t="s">
        <v>84</v>
      </c>
      <c r="BK151" s="143">
        <f>ROUND(I151*H151,2)</f>
        <v>0</v>
      </c>
      <c r="BL151" s="18" t="s">
        <v>256</v>
      </c>
      <c r="BM151" s="142" t="s">
        <v>2733</v>
      </c>
    </row>
    <row r="152" spans="2:47" s="1" customFormat="1" ht="28.8">
      <c r="B152" s="34"/>
      <c r="D152" s="144" t="s">
        <v>155</v>
      </c>
      <c r="F152" s="145" t="s">
        <v>2727</v>
      </c>
      <c r="I152" s="146"/>
      <c r="L152" s="34"/>
      <c r="M152" s="147"/>
      <c r="T152" s="55"/>
      <c r="AT152" s="18" t="s">
        <v>155</v>
      </c>
      <c r="AU152" s="18" t="s">
        <v>86</v>
      </c>
    </row>
    <row r="153" spans="2:47" s="1" customFormat="1" ht="12">
      <c r="B153" s="34"/>
      <c r="D153" s="148" t="s">
        <v>157</v>
      </c>
      <c r="F153" s="149" t="s">
        <v>2728</v>
      </c>
      <c r="I153" s="146"/>
      <c r="L153" s="34"/>
      <c r="M153" s="147"/>
      <c r="T153" s="55"/>
      <c r="AT153" s="18" t="s">
        <v>157</v>
      </c>
      <c r="AU153" s="18" t="s">
        <v>86</v>
      </c>
    </row>
    <row r="154" spans="2:65" s="1" customFormat="1" ht="24.15" customHeight="1">
      <c r="B154" s="129"/>
      <c r="C154" s="170" t="s">
        <v>324</v>
      </c>
      <c r="D154" s="170" t="s">
        <v>257</v>
      </c>
      <c r="E154" s="172" t="s">
        <v>2729</v>
      </c>
      <c r="F154" s="173" t="s">
        <v>2730</v>
      </c>
      <c r="G154" s="174" t="s">
        <v>375</v>
      </c>
      <c r="H154" s="175">
        <v>163.3</v>
      </c>
      <c r="I154" s="176"/>
      <c r="J154" s="177">
        <f>ROUND(I154*H154,2)</f>
        <v>0</v>
      </c>
      <c r="K154" s="173" t="s">
        <v>152</v>
      </c>
      <c r="L154" s="178"/>
      <c r="M154" s="179" t="s">
        <v>3</v>
      </c>
      <c r="N154" s="180" t="s">
        <v>47</v>
      </c>
      <c r="P154" s="140">
        <f>O154*H154</f>
        <v>0</v>
      </c>
      <c r="Q154" s="140">
        <v>0.00025</v>
      </c>
      <c r="R154" s="140">
        <f>Q154*H154</f>
        <v>0.04082500000000001</v>
      </c>
      <c r="S154" s="140">
        <v>0</v>
      </c>
      <c r="T154" s="141">
        <f>S154*H154</f>
        <v>0</v>
      </c>
      <c r="AR154" s="142" t="s">
        <v>379</v>
      </c>
      <c r="AT154" s="142" t="s">
        <v>257</v>
      </c>
      <c r="AU154" s="142" t="s">
        <v>86</v>
      </c>
      <c r="AY154" s="18" t="s">
        <v>146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8" t="s">
        <v>84</v>
      </c>
      <c r="BK154" s="143">
        <f>ROUND(I154*H154,2)</f>
        <v>0</v>
      </c>
      <c r="BL154" s="18" t="s">
        <v>256</v>
      </c>
      <c r="BM154" s="142" t="s">
        <v>2734</v>
      </c>
    </row>
    <row r="155" spans="2:47" s="1" customFormat="1" ht="19.2">
      <c r="B155" s="34"/>
      <c r="D155" s="144" t="s">
        <v>155</v>
      </c>
      <c r="F155" s="145" t="s">
        <v>2730</v>
      </c>
      <c r="I155" s="146"/>
      <c r="L155" s="34"/>
      <c r="M155" s="147"/>
      <c r="T155" s="55"/>
      <c r="AT155" s="18" t="s">
        <v>155</v>
      </c>
      <c r="AU155" s="18" t="s">
        <v>86</v>
      </c>
    </row>
    <row r="156" spans="2:51" s="12" customFormat="1" ht="12">
      <c r="B156" s="150"/>
      <c r="D156" s="144" t="s">
        <v>171</v>
      </c>
      <c r="F156" s="152" t="s">
        <v>2735</v>
      </c>
      <c r="H156" s="153">
        <v>163.3</v>
      </c>
      <c r="I156" s="154"/>
      <c r="L156" s="150"/>
      <c r="M156" s="155"/>
      <c r="T156" s="156"/>
      <c r="AT156" s="151" t="s">
        <v>171</v>
      </c>
      <c r="AU156" s="151" t="s">
        <v>86</v>
      </c>
      <c r="AV156" s="12" t="s">
        <v>86</v>
      </c>
      <c r="AW156" s="12" t="s">
        <v>4</v>
      </c>
      <c r="AX156" s="12" t="s">
        <v>84</v>
      </c>
      <c r="AY156" s="151" t="s">
        <v>146</v>
      </c>
    </row>
    <row r="157" spans="2:65" s="1" customFormat="1" ht="24.15" customHeight="1">
      <c r="B157" s="129"/>
      <c r="C157" s="130" t="s">
        <v>331</v>
      </c>
      <c r="D157" s="130" t="s">
        <v>148</v>
      </c>
      <c r="E157" s="132" t="s">
        <v>2736</v>
      </c>
      <c r="F157" s="133" t="s">
        <v>2737</v>
      </c>
      <c r="G157" s="134" t="s">
        <v>375</v>
      </c>
      <c r="H157" s="135">
        <v>15</v>
      </c>
      <c r="I157" s="136"/>
      <c r="J157" s="137">
        <f>ROUND(I157*H157,2)</f>
        <v>0</v>
      </c>
      <c r="K157" s="133" t="s">
        <v>152</v>
      </c>
      <c r="L157" s="34"/>
      <c r="M157" s="138" t="s">
        <v>3</v>
      </c>
      <c r="N157" s="139" t="s">
        <v>47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256</v>
      </c>
      <c r="AT157" s="142" t="s">
        <v>148</v>
      </c>
      <c r="AU157" s="142" t="s">
        <v>86</v>
      </c>
      <c r="AY157" s="18" t="s">
        <v>146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8" t="s">
        <v>84</v>
      </c>
      <c r="BK157" s="143">
        <f>ROUND(I157*H157,2)</f>
        <v>0</v>
      </c>
      <c r="BL157" s="18" t="s">
        <v>256</v>
      </c>
      <c r="BM157" s="142" t="s">
        <v>2738</v>
      </c>
    </row>
    <row r="158" spans="2:47" s="1" customFormat="1" ht="28.8">
      <c r="B158" s="34"/>
      <c r="D158" s="144" t="s">
        <v>155</v>
      </c>
      <c r="F158" s="145" t="s">
        <v>2739</v>
      </c>
      <c r="I158" s="146"/>
      <c r="L158" s="34"/>
      <c r="M158" s="147"/>
      <c r="T158" s="55"/>
      <c r="AT158" s="18" t="s">
        <v>155</v>
      </c>
      <c r="AU158" s="18" t="s">
        <v>86</v>
      </c>
    </row>
    <row r="159" spans="2:47" s="1" customFormat="1" ht="12">
      <c r="B159" s="34"/>
      <c r="D159" s="148" t="s">
        <v>157</v>
      </c>
      <c r="F159" s="149" t="s">
        <v>2740</v>
      </c>
      <c r="I159" s="146"/>
      <c r="L159" s="34"/>
      <c r="M159" s="147"/>
      <c r="T159" s="55"/>
      <c r="AT159" s="18" t="s">
        <v>157</v>
      </c>
      <c r="AU159" s="18" t="s">
        <v>86</v>
      </c>
    </row>
    <row r="160" spans="2:65" s="1" customFormat="1" ht="24.15" customHeight="1">
      <c r="B160" s="129"/>
      <c r="C160" s="170" t="s">
        <v>337</v>
      </c>
      <c r="D160" s="170" t="s">
        <v>257</v>
      </c>
      <c r="E160" s="172" t="s">
        <v>2741</v>
      </c>
      <c r="F160" s="173" t="s">
        <v>2742</v>
      </c>
      <c r="G160" s="174" t="s">
        <v>375</v>
      </c>
      <c r="H160" s="175">
        <v>17.25</v>
      </c>
      <c r="I160" s="176"/>
      <c r="J160" s="177">
        <f>ROUND(I160*H160,2)</f>
        <v>0</v>
      </c>
      <c r="K160" s="173" t="s">
        <v>152</v>
      </c>
      <c r="L160" s="178"/>
      <c r="M160" s="179" t="s">
        <v>3</v>
      </c>
      <c r="N160" s="180" t="s">
        <v>47</v>
      </c>
      <c r="P160" s="140">
        <f>O160*H160</f>
        <v>0</v>
      </c>
      <c r="Q160" s="140">
        <v>0.00077</v>
      </c>
      <c r="R160" s="140">
        <f>Q160*H160</f>
        <v>0.0132825</v>
      </c>
      <c r="S160" s="140">
        <v>0</v>
      </c>
      <c r="T160" s="141">
        <f>S160*H160</f>
        <v>0</v>
      </c>
      <c r="AR160" s="142" t="s">
        <v>379</v>
      </c>
      <c r="AT160" s="142" t="s">
        <v>257</v>
      </c>
      <c r="AU160" s="142" t="s">
        <v>86</v>
      </c>
      <c r="AY160" s="18" t="s">
        <v>146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8" t="s">
        <v>84</v>
      </c>
      <c r="BK160" s="143">
        <f>ROUND(I160*H160,2)</f>
        <v>0</v>
      </c>
      <c r="BL160" s="18" t="s">
        <v>256</v>
      </c>
      <c r="BM160" s="142" t="s">
        <v>2743</v>
      </c>
    </row>
    <row r="161" spans="2:47" s="1" customFormat="1" ht="19.2">
      <c r="B161" s="34"/>
      <c r="D161" s="144" t="s">
        <v>155</v>
      </c>
      <c r="F161" s="145" t="s">
        <v>2742</v>
      </c>
      <c r="I161" s="146"/>
      <c r="L161" s="34"/>
      <c r="M161" s="147"/>
      <c r="T161" s="55"/>
      <c r="AT161" s="18" t="s">
        <v>155</v>
      </c>
      <c r="AU161" s="18" t="s">
        <v>86</v>
      </c>
    </row>
    <row r="162" spans="2:51" s="12" customFormat="1" ht="12">
      <c r="B162" s="150"/>
      <c r="D162" s="144" t="s">
        <v>171</v>
      </c>
      <c r="F162" s="152" t="s">
        <v>2744</v>
      </c>
      <c r="H162" s="153">
        <v>17.25</v>
      </c>
      <c r="I162" s="154"/>
      <c r="L162" s="150"/>
      <c r="M162" s="155"/>
      <c r="T162" s="156"/>
      <c r="AT162" s="151" t="s">
        <v>171</v>
      </c>
      <c r="AU162" s="151" t="s">
        <v>86</v>
      </c>
      <c r="AV162" s="12" t="s">
        <v>86</v>
      </c>
      <c r="AW162" s="12" t="s">
        <v>4</v>
      </c>
      <c r="AX162" s="12" t="s">
        <v>84</v>
      </c>
      <c r="AY162" s="151" t="s">
        <v>146</v>
      </c>
    </row>
    <row r="163" spans="2:65" s="1" customFormat="1" ht="24.15" customHeight="1">
      <c r="B163" s="129"/>
      <c r="C163" s="130" t="s">
        <v>343</v>
      </c>
      <c r="D163" s="130" t="s">
        <v>148</v>
      </c>
      <c r="E163" s="132" t="s">
        <v>2745</v>
      </c>
      <c r="F163" s="133" t="s">
        <v>2746</v>
      </c>
      <c r="G163" s="134" t="s">
        <v>375</v>
      </c>
      <c r="H163" s="135">
        <v>40</v>
      </c>
      <c r="I163" s="136"/>
      <c r="J163" s="137">
        <f>ROUND(I163*H163,2)</f>
        <v>0</v>
      </c>
      <c r="K163" s="133" t="s">
        <v>152</v>
      </c>
      <c r="L163" s="34"/>
      <c r="M163" s="138" t="s">
        <v>3</v>
      </c>
      <c r="N163" s="139" t="s">
        <v>47</v>
      </c>
      <c r="P163" s="140">
        <f>O163*H163</f>
        <v>0</v>
      </c>
      <c r="Q163" s="140">
        <v>0</v>
      </c>
      <c r="R163" s="140">
        <f>Q163*H163</f>
        <v>0</v>
      </c>
      <c r="S163" s="140">
        <v>0</v>
      </c>
      <c r="T163" s="141">
        <f>S163*H163</f>
        <v>0</v>
      </c>
      <c r="AR163" s="142" t="s">
        <v>256</v>
      </c>
      <c r="AT163" s="142" t="s">
        <v>148</v>
      </c>
      <c r="AU163" s="142" t="s">
        <v>86</v>
      </c>
      <c r="AY163" s="18" t="s">
        <v>146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8" t="s">
        <v>84</v>
      </c>
      <c r="BK163" s="143">
        <f>ROUND(I163*H163,2)</f>
        <v>0</v>
      </c>
      <c r="BL163" s="18" t="s">
        <v>256</v>
      </c>
      <c r="BM163" s="142" t="s">
        <v>2747</v>
      </c>
    </row>
    <row r="164" spans="2:47" s="1" customFormat="1" ht="28.8">
      <c r="B164" s="34"/>
      <c r="D164" s="144" t="s">
        <v>155</v>
      </c>
      <c r="F164" s="145" t="s">
        <v>2748</v>
      </c>
      <c r="I164" s="146"/>
      <c r="L164" s="34"/>
      <c r="M164" s="147"/>
      <c r="T164" s="55"/>
      <c r="AT164" s="18" t="s">
        <v>155</v>
      </c>
      <c r="AU164" s="18" t="s">
        <v>86</v>
      </c>
    </row>
    <row r="165" spans="2:47" s="1" customFormat="1" ht="12">
      <c r="B165" s="34"/>
      <c r="D165" s="148" t="s">
        <v>157</v>
      </c>
      <c r="F165" s="149" t="s">
        <v>2749</v>
      </c>
      <c r="I165" s="146"/>
      <c r="L165" s="34"/>
      <c r="M165" s="147"/>
      <c r="T165" s="55"/>
      <c r="AT165" s="18" t="s">
        <v>157</v>
      </c>
      <c r="AU165" s="18" t="s">
        <v>86</v>
      </c>
    </row>
    <row r="166" spans="2:65" s="1" customFormat="1" ht="24.15" customHeight="1">
      <c r="B166" s="129"/>
      <c r="C166" s="170" t="s">
        <v>350</v>
      </c>
      <c r="D166" s="170" t="s">
        <v>257</v>
      </c>
      <c r="E166" s="172" t="s">
        <v>2750</v>
      </c>
      <c r="F166" s="173" t="s">
        <v>2751</v>
      </c>
      <c r="G166" s="174" t="s">
        <v>375</v>
      </c>
      <c r="H166" s="175">
        <v>46</v>
      </c>
      <c r="I166" s="176"/>
      <c r="J166" s="177">
        <f>ROUND(I166*H166,2)</f>
        <v>0</v>
      </c>
      <c r="K166" s="173" t="s">
        <v>152</v>
      </c>
      <c r="L166" s="178"/>
      <c r="M166" s="179" t="s">
        <v>3</v>
      </c>
      <c r="N166" s="180" t="s">
        <v>47</v>
      </c>
      <c r="P166" s="140">
        <f>O166*H166</f>
        <v>0</v>
      </c>
      <c r="Q166" s="140">
        <v>0.00016</v>
      </c>
      <c r="R166" s="140">
        <f>Q166*H166</f>
        <v>0.00736</v>
      </c>
      <c r="S166" s="140">
        <v>0</v>
      </c>
      <c r="T166" s="141">
        <f>S166*H166</f>
        <v>0</v>
      </c>
      <c r="AR166" s="142" t="s">
        <v>379</v>
      </c>
      <c r="AT166" s="142" t="s">
        <v>257</v>
      </c>
      <c r="AU166" s="142" t="s">
        <v>86</v>
      </c>
      <c r="AY166" s="18" t="s">
        <v>146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8" t="s">
        <v>84</v>
      </c>
      <c r="BK166" s="143">
        <f>ROUND(I166*H166,2)</f>
        <v>0</v>
      </c>
      <c r="BL166" s="18" t="s">
        <v>256</v>
      </c>
      <c r="BM166" s="142" t="s">
        <v>2752</v>
      </c>
    </row>
    <row r="167" spans="2:47" s="1" customFormat="1" ht="19.2">
      <c r="B167" s="34"/>
      <c r="D167" s="144" t="s">
        <v>155</v>
      </c>
      <c r="F167" s="145" t="s">
        <v>2751</v>
      </c>
      <c r="I167" s="146"/>
      <c r="L167" s="34"/>
      <c r="M167" s="147"/>
      <c r="T167" s="55"/>
      <c r="AT167" s="18" t="s">
        <v>155</v>
      </c>
      <c r="AU167" s="18" t="s">
        <v>86</v>
      </c>
    </row>
    <row r="168" spans="2:51" s="12" customFormat="1" ht="12">
      <c r="B168" s="150"/>
      <c r="D168" s="144" t="s">
        <v>171</v>
      </c>
      <c r="F168" s="152" t="s">
        <v>2753</v>
      </c>
      <c r="H168" s="153">
        <v>46</v>
      </c>
      <c r="I168" s="154"/>
      <c r="L168" s="150"/>
      <c r="M168" s="155"/>
      <c r="T168" s="156"/>
      <c r="AT168" s="151" t="s">
        <v>171</v>
      </c>
      <c r="AU168" s="151" t="s">
        <v>86</v>
      </c>
      <c r="AV168" s="12" t="s">
        <v>86</v>
      </c>
      <c r="AW168" s="12" t="s">
        <v>4</v>
      </c>
      <c r="AX168" s="12" t="s">
        <v>84</v>
      </c>
      <c r="AY168" s="151" t="s">
        <v>146</v>
      </c>
    </row>
    <row r="169" spans="2:65" s="1" customFormat="1" ht="24.15" customHeight="1">
      <c r="B169" s="129"/>
      <c r="C169" s="130" t="s">
        <v>362</v>
      </c>
      <c r="D169" s="130" t="s">
        <v>148</v>
      </c>
      <c r="E169" s="132" t="s">
        <v>2754</v>
      </c>
      <c r="F169" s="133" t="s">
        <v>2755</v>
      </c>
      <c r="G169" s="134" t="s">
        <v>375</v>
      </c>
      <c r="H169" s="135">
        <v>26</v>
      </c>
      <c r="I169" s="136"/>
      <c r="J169" s="137">
        <f>ROUND(I169*H169,2)</f>
        <v>0</v>
      </c>
      <c r="K169" s="133" t="s">
        <v>152</v>
      </c>
      <c r="L169" s="34"/>
      <c r="M169" s="138" t="s">
        <v>3</v>
      </c>
      <c r="N169" s="139" t="s">
        <v>47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256</v>
      </c>
      <c r="AT169" s="142" t="s">
        <v>148</v>
      </c>
      <c r="AU169" s="142" t="s">
        <v>86</v>
      </c>
      <c r="AY169" s="18" t="s">
        <v>146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8" t="s">
        <v>84</v>
      </c>
      <c r="BK169" s="143">
        <f>ROUND(I169*H169,2)</f>
        <v>0</v>
      </c>
      <c r="BL169" s="18" t="s">
        <v>256</v>
      </c>
      <c r="BM169" s="142" t="s">
        <v>2756</v>
      </c>
    </row>
    <row r="170" spans="2:47" s="1" customFormat="1" ht="28.8">
      <c r="B170" s="34"/>
      <c r="D170" s="144" t="s">
        <v>155</v>
      </c>
      <c r="F170" s="145" t="s">
        <v>2757</v>
      </c>
      <c r="I170" s="146"/>
      <c r="L170" s="34"/>
      <c r="M170" s="147"/>
      <c r="T170" s="55"/>
      <c r="AT170" s="18" t="s">
        <v>155</v>
      </c>
      <c r="AU170" s="18" t="s">
        <v>86</v>
      </c>
    </row>
    <row r="171" spans="2:47" s="1" customFormat="1" ht="12">
      <c r="B171" s="34"/>
      <c r="D171" s="148" t="s">
        <v>157</v>
      </c>
      <c r="F171" s="149" t="s">
        <v>2758</v>
      </c>
      <c r="I171" s="146"/>
      <c r="L171" s="34"/>
      <c r="M171" s="147"/>
      <c r="T171" s="55"/>
      <c r="AT171" s="18" t="s">
        <v>157</v>
      </c>
      <c r="AU171" s="18" t="s">
        <v>86</v>
      </c>
    </row>
    <row r="172" spans="2:65" s="1" customFormat="1" ht="24.15" customHeight="1">
      <c r="B172" s="129"/>
      <c r="C172" s="170" t="s">
        <v>372</v>
      </c>
      <c r="D172" s="170" t="s">
        <v>257</v>
      </c>
      <c r="E172" s="172" t="s">
        <v>2741</v>
      </c>
      <c r="F172" s="173" t="s">
        <v>2742</v>
      </c>
      <c r="G172" s="174" t="s">
        <v>375</v>
      </c>
      <c r="H172" s="175">
        <v>29.9</v>
      </c>
      <c r="I172" s="176"/>
      <c r="J172" s="177">
        <f>ROUND(I172*H172,2)</f>
        <v>0</v>
      </c>
      <c r="K172" s="173" t="s">
        <v>152</v>
      </c>
      <c r="L172" s="178"/>
      <c r="M172" s="179" t="s">
        <v>3</v>
      </c>
      <c r="N172" s="180" t="s">
        <v>47</v>
      </c>
      <c r="P172" s="140">
        <f>O172*H172</f>
        <v>0</v>
      </c>
      <c r="Q172" s="140">
        <v>0.00077</v>
      </c>
      <c r="R172" s="140">
        <f>Q172*H172</f>
        <v>0.023023</v>
      </c>
      <c r="S172" s="140">
        <v>0</v>
      </c>
      <c r="T172" s="141">
        <f>S172*H172</f>
        <v>0</v>
      </c>
      <c r="AR172" s="142" t="s">
        <v>379</v>
      </c>
      <c r="AT172" s="142" t="s">
        <v>257</v>
      </c>
      <c r="AU172" s="142" t="s">
        <v>86</v>
      </c>
      <c r="AY172" s="18" t="s">
        <v>146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8" t="s">
        <v>84</v>
      </c>
      <c r="BK172" s="143">
        <f>ROUND(I172*H172,2)</f>
        <v>0</v>
      </c>
      <c r="BL172" s="18" t="s">
        <v>256</v>
      </c>
      <c r="BM172" s="142" t="s">
        <v>2759</v>
      </c>
    </row>
    <row r="173" spans="2:47" s="1" customFormat="1" ht="19.2">
      <c r="B173" s="34"/>
      <c r="D173" s="144" t="s">
        <v>155</v>
      </c>
      <c r="F173" s="145" t="s">
        <v>2742</v>
      </c>
      <c r="I173" s="146"/>
      <c r="L173" s="34"/>
      <c r="M173" s="147"/>
      <c r="T173" s="55"/>
      <c r="AT173" s="18" t="s">
        <v>155</v>
      </c>
      <c r="AU173" s="18" t="s">
        <v>86</v>
      </c>
    </row>
    <row r="174" spans="2:51" s="12" customFormat="1" ht="12">
      <c r="B174" s="150"/>
      <c r="D174" s="144" t="s">
        <v>171</v>
      </c>
      <c r="F174" s="152" t="s">
        <v>2760</v>
      </c>
      <c r="H174" s="153">
        <v>29.9</v>
      </c>
      <c r="I174" s="154"/>
      <c r="L174" s="150"/>
      <c r="M174" s="155"/>
      <c r="T174" s="156"/>
      <c r="AT174" s="151" t="s">
        <v>171</v>
      </c>
      <c r="AU174" s="151" t="s">
        <v>86</v>
      </c>
      <c r="AV174" s="12" t="s">
        <v>86</v>
      </c>
      <c r="AW174" s="12" t="s">
        <v>4</v>
      </c>
      <c r="AX174" s="12" t="s">
        <v>84</v>
      </c>
      <c r="AY174" s="151" t="s">
        <v>146</v>
      </c>
    </row>
    <row r="175" spans="2:65" s="1" customFormat="1" ht="24.15" customHeight="1">
      <c r="B175" s="129"/>
      <c r="C175" s="130" t="s">
        <v>379</v>
      </c>
      <c r="D175" s="130" t="s">
        <v>148</v>
      </c>
      <c r="E175" s="132" t="s">
        <v>2761</v>
      </c>
      <c r="F175" s="133" t="s">
        <v>2762</v>
      </c>
      <c r="G175" s="134" t="s">
        <v>641</v>
      </c>
      <c r="H175" s="135">
        <v>2</v>
      </c>
      <c r="I175" s="136"/>
      <c r="J175" s="137">
        <f>ROUND(I175*H175,2)</f>
        <v>0</v>
      </c>
      <c r="K175" s="133" t="s">
        <v>152</v>
      </c>
      <c r="L175" s="34"/>
      <c r="M175" s="138" t="s">
        <v>3</v>
      </c>
      <c r="N175" s="139" t="s">
        <v>47</v>
      </c>
      <c r="P175" s="140">
        <f>O175*H175</f>
        <v>0</v>
      </c>
      <c r="Q175" s="140">
        <v>0</v>
      </c>
      <c r="R175" s="140">
        <f>Q175*H175</f>
        <v>0</v>
      </c>
      <c r="S175" s="140">
        <v>0</v>
      </c>
      <c r="T175" s="141">
        <f>S175*H175</f>
        <v>0</v>
      </c>
      <c r="AR175" s="142" t="s">
        <v>256</v>
      </c>
      <c r="AT175" s="142" t="s">
        <v>148</v>
      </c>
      <c r="AU175" s="142" t="s">
        <v>86</v>
      </c>
      <c r="AY175" s="18" t="s">
        <v>146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8" t="s">
        <v>84</v>
      </c>
      <c r="BK175" s="143">
        <f>ROUND(I175*H175,2)</f>
        <v>0</v>
      </c>
      <c r="BL175" s="18" t="s">
        <v>256</v>
      </c>
      <c r="BM175" s="142" t="s">
        <v>2763</v>
      </c>
    </row>
    <row r="176" spans="2:47" s="1" customFormat="1" ht="19.2">
      <c r="B176" s="34"/>
      <c r="D176" s="144" t="s">
        <v>155</v>
      </c>
      <c r="F176" s="145" t="s">
        <v>2764</v>
      </c>
      <c r="I176" s="146"/>
      <c r="L176" s="34"/>
      <c r="M176" s="147"/>
      <c r="T176" s="55"/>
      <c r="AT176" s="18" t="s">
        <v>155</v>
      </c>
      <c r="AU176" s="18" t="s">
        <v>86</v>
      </c>
    </row>
    <row r="177" spans="2:47" s="1" customFormat="1" ht="12">
      <c r="B177" s="34"/>
      <c r="D177" s="148" t="s">
        <v>157</v>
      </c>
      <c r="F177" s="149" t="s">
        <v>2765</v>
      </c>
      <c r="I177" s="146"/>
      <c r="L177" s="34"/>
      <c r="M177" s="147"/>
      <c r="T177" s="55"/>
      <c r="AT177" s="18" t="s">
        <v>157</v>
      </c>
      <c r="AU177" s="18" t="s">
        <v>86</v>
      </c>
    </row>
    <row r="178" spans="2:65" s="1" customFormat="1" ht="24.15" customHeight="1">
      <c r="B178" s="129"/>
      <c r="C178" s="130" t="s">
        <v>386</v>
      </c>
      <c r="D178" s="130" t="s">
        <v>148</v>
      </c>
      <c r="E178" s="132" t="s">
        <v>2766</v>
      </c>
      <c r="F178" s="133" t="s">
        <v>2767</v>
      </c>
      <c r="G178" s="134" t="s">
        <v>641</v>
      </c>
      <c r="H178" s="135">
        <v>24</v>
      </c>
      <c r="I178" s="136"/>
      <c r="J178" s="137">
        <f>ROUND(I178*H178,2)</f>
        <v>0</v>
      </c>
      <c r="K178" s="133" t="s">
        <v>152</v>
      </c>
      <c r="L178" s="34"/>
      <c r="M178" s="138" t="s">
        <v>3</v>
      </c>
      <c r="N178" s="139" t="s">
        <v>47</v>
      </c>
      <c r="P178" s="140">
        <f>O178*H178</f>
        <v>0</v>
      </c>
      <c r="Q178" s="140">
        <v>0</v>
      </c>
      <c r="R178" s="140">
        <f>Q178*H178</f>
        <v>0</v>
      </c>
      <c r="S178" s="140">
        <v>0</v>
      </c>
      <c r="T178" s="141">
        <f>S178*H178</f>
        <v>0</v>
      </c>
      <c r="AR178" s="142" t="s">
        <v>256</v>
      </c>
      <c r="AT178" s="142" t="s">
        <v>148</v>
      </c>
      <c r="AU178" s="142" t="s">
        <v>86</v>
      </c>
      <c r="AY178" s="18" t="s">
        <v>146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8" t="s">
        <v>84</v>
      </c>
      <c r="BK178" s="143">
        <f>ROUND(I178*H178,2)</f>
        <v>0</v>
      </c>
      <c r="BL178" s="18" t="s">
        <v>256</v>
      </c>
      <c r="BM178" s="142" t="s">
        <v>2768</v>
      </c>
    </row>
    <row r="179" spans="2:47" s="1" customFormat="1" ht="28.8">
      <c r="B179" s="34"/>
      <c r="D179" s="144" t="s">
        <v>155</v>
      </c>
      <c r="F179" s="145" t="s">
        <v>2769</v>
      </c>
      <c r="I179" s="146"/>
      <c r="L179" s="34"/>
      <c r="M179" s="147"/>
      <c r="T179" s="55"/>
      <c r="AT179" s="18" t="s">
        <v>155</v>
      </c>
      <c r="AU179" s="18" t="s">
        <v>86</v>
      </c>
    </row>
    <row r="180" spans="2:47" s="1" customFormat="1" ht="12">
      <c r="B180" s="34"/>
      <c r="D180" s="148" t="s">
        <v>157</v>
      </c>
      <c r="F180" s="149" t="s">
        <v>2770</v>
      </c>
      <c r="I180" s="146"/>
      <c r="L180" s="34"/>
      <c r="M180" s="147"/>
      <c r="T180" s="55"/>
      <c r="AT180" s="18" t="s">
        <v>157</v>
      </c>
      <c r="AU180" s="18" t="s">
        <v>86</v>
      </c>
    </row>
    <row r="181" spans="2:65" s="1" customFormat="1" ht="24.15" customHeight="1">
      <c r="B181" s="129"/>
      <c r="C181" s="170" t="s">
        <v>395</v>
      </c>
      <c r="D181" s="170" t="s">
        <v>257</v>
      </c>
      <c r="E181" s="172" t="s">
        <v>2771</v>
      </c>
      <c r="F181" s="173" t="s">
        <v>2772</v>
      </c>
      <c r="G181" s="174" t="s">
        <v>641</v>
      </c>
      <c r="H181" s="175">
        <v>24</v>
      </c>
      <c r="I181" s="176"/>
      <c r="J181" s="177">
        <f>ROUND(I181*H181,2)</f>
        <v>0</v>
      </c>
      <c r="K181" s="173" t="s">
        <v>152</v>
      </c>
      <c r="L181" s="178"/>
      <c r="M181" s="179" t="s">
        <v>3</v>
      </c>
      <c r="N181" s="180" t="s">
        <v>47</v>
      </c>
      <c r="P181" s="140">
        <f>O181*H181</f>
        <v>0</v>
      </c>
      <c r="Q181" s="140">
        <v>9E-05</v>
      </c>
      <c r="R181" s="140">
        <f>Q181*H181</f>
        <v>0.00216</v>
      </c>
      <c r="S181" s="140">
        <v>0</v>
      </c>
      <c r="T181" s="141">
        <f>S181*H181</f>
        <v>0</v>
      </c>
      <c r="AR181" s="142" t="s">
        <v>379</v>
      </c>
      <c r="AT181" s="142" t="s">
        <v>257</v>
      </c>
      <c r="AU181" s="142" t="s">
        <v>86</v>
      </c>
      <c r="AY181" s="18" t="s">
        <v>146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8" t="s">
        <v>84</v>
      </c>
      <c r="BK181" s="143">
        <f>ROUND(I181*H181,2)</f>
        <v>0</v>
      </c>
      <c r="BL181" s="18" t="s">
        <v>256</v>
      </c>
      <c r="BM181" s="142" t="s">
        <v>2773</v>
      </c>
    </row>
    <row r="182" spans="2:47" s="1" customFormat="1" ht="12">
      <c r="B182" s="34"/>
      <c r="D182" s="144" t="s">
        <v>155</v>
      </c>
      <c r="F182" s="145" t="s">
        <v>2772</v>
      </c>
      <c r="I182" s="146"/>
      <c r="L182" s="34"/>
      <c r="M182" s="147"/>
      <c r="T182" s="55"/>
      <c r="AT182" s="18" t="s">
        <v>155</v>
      </c>
      <c r="AU182" s="18" t="s">
        <v>86</v>
      </c>
    </row>
    <row r="183" spans="2:65" s="1" customFormat="1" ht="24.15" customHeight="1">
      <c r="B183" s="129"/>
      <c r="C183" s="130" t="s">
        <v>401</v>
      </c>
      <c r="D183" s="130" t="s">
        <v>148</v>
      </c>
      <c r="E183" s="132" t="s">
        <v>2774</v>
      </c>
      <c r="F183" s="133" t="s">
        <v>2775</v>
      </c>
      <c r="G183" s="134" t="s">
        <v>641</v>
      </c>
      <c r="H183" s="135">
        <v>7</v>
      </c>
      <c r="I183" s="136"/>
      <c r="J183" s="137">
        <f>ROUND(I183*H183,2)</f>
        <v>0</v>
      </c>
      <c r="K183" s="133" t="s">
        <v>152</v>
      </c>
      <c r="L183" s="34"/>
      <c r="M183" s="138" t="s">
        <v>3</v>
      </c>
      <c r="N183" s="139" t="s">
        <v>47</v>
      </c>
      <c r="P183" s="140">
        <f>O183*H183</f>
        <v>0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256</v>
      </c>
      <c r="AT183" s="142" t="s">
        <v>148</v>
      </c>
      <c r="AU183" s="142" t="s">
        <v>86</v>
      </c>
      <c r="AY183" s="18" t="s">
        <v>146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8" t="s">
        <v>84</v>
      </c>
      <c r="BK183" s="143">
        <f>ROUND(I183*H183,2)</f>
        <v>0</v>
      </c>
      <c r="BL183" s="18" t="s">
        <v>256</v>
      </c>
      <c r="BM183" s="142" t="s">
        <v>2776</v>
      </c>
    </row>
    <row r="184" spans="2:47" s="1" customFormat="1" ht="28.8">
      <c r="B184" s="34"/>
      <c r="D184" s="144" t="s">
        <v>155</v>
      </c>
      <c r="F184" s="145" t="s">
        <v>2777</v>
      </c>
      <c r="I184" s="146"/>
      <c r="L184" s="34"/>
      <c r="M184" s="147"/>
      <c r="T184" s="55"/>
      <c r="AT184" s="18" t="s">
        <v>155</v>
      </c>
      <c r="AU184" s="18" t="s">
        <v>86</v>
      </c>
    </row>
    <row r="185" spans="2:47" s="1" customFormat="1" ht="12">
      <c r="B185" s="34"/>
      <c r="D185" s="148" t="s">
        <v>157</v>
      </c>
      <c r="F185" s="149" t="s">
        <v>2778</v>
      </c>
      <c r="I185" s="146"/>
      <c r="L185" s="34"/>
      <c r="M185" s="147"/>
      <c r="T185" s="55"/>
      <c r="AT185" s="18" t="s">
        <v>157</v>
      </c>
      <c r="AU185" s="18" t="s">
        <v>86</v>
      </c>
    </row>
    <row r="186" spans="2:65" s="1" customFormat="1" ht="24.15" customHeight="1">
      <c r="B186" s="129"/>
      <c r="C186" s="170" t="s">
        <v>407</v>
      </c>
      <c r="D186" s="170" t="s">
        <v>257</v>
      </c>
      <c r="E186" s="172" t="s">
        <v>2779</v>
      </c>
      <c r="F186" s="173" t="s">
        <v>2780</v>
      </c>
      <c r="G186" s="174" t="s">
        <v>641</v>
      </c>
      <c r="H186" s="175">
        <v>7</v>
      </c>
      <c r="I186" s="176"/>
      <c r="J186" s="177">
        <f>ROUND(I186*H186,2)</f>
        <v>0</v>
      </c>
      <c r="K186" s="173" t="s">
        <v>152</v>
      </c>
      <c r="L186" s="178"/>
      <c r="M186" s="179" t="s">
        <v>3</v>
      </c>
      <c r="N186" s="180" t="s">
        <v>47</v>
      </c>
      <c r="P186" s="140">
        <f>O186*H186</f>
        <v>0</v>
      </c>
      <c r="Q186" s="140">
        <v>0.0001</v>
      </c>
      <c r="R186" s="140">
        <f>Q186*H186</f>
        <v>0.0007</v>
      </c>
      <c r="S186" s="140">
        <v>0</v>
      </c>
      <c r="T186" s="141">
        <f>S186*H186</f>
        <v>0</v>
      </c>
      <c r="AR186" s="142" t="s">
        <v>379</v>
      </c>
      <c r="AT186" s="142" t="s">
        <v>257</v>
      </c>
      <c r="AU186" s="142" t="s">
        <v>86</v>
      </c>
      <c r="AY186" s="18" t="s">
        <v>146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8" t="s">
        <v>84</v>
      </c>
      <c r="BK186" s="143">
        <f>ROUND(I186*H186,2)</f>
        <v>0</v>
      </c>
      <c r="BL186" s="18" t="s">
        <v>256</v>
      </c>
      <c r="BM186" s="142" t="s">
        <v>2781</v>
      </c>
    </row>
    <row r="187" spans="2:47" s="1" customFormat="1" ht="12">
      <c r="B187" s="34"/>
      <c r="D187" s="144" t="s">
        <v>155</v>
      </c>
      <c r="F187" s="145" t="s">
        <v>2780</v>
      </c>
      <c r="I187" s="146"/>
      <c r="L187" s="34"/>
      <c r="M187" s="147"/>
      <c r="T187" s="55"/>
      <c r="AT187" s="18" t="s">
        <v>155</v>
      </c>
      <c r="AU187" s="18" t="s">
        <v>86</v>
      </c>
    </row>
    <row r="188" spans="2:65" s="1" customFormat="1" ht="24.15" customHeight="1">
      <c r="B188" s="129"/>
      <c r="C188" s="130" t="s">
        <v>413</v>
      </c>
      <c r="D188" s="130" t="s">
        <v>148</v>
      </c>
      <c r="E188" s="132" t="s">
        <v>2782</v>
      </c>
      <c r="F188" s="133" t="s">
        <v>2783</v>
      </c>
      <c r="G188" s="134" t="s">
        <v>641</v>
      </c>
      <c r="H188" s="135">
        <v>10</v>
      </c>
      <c r="I188" s="136"/>
      <c r="J188" s="137">
        <f>ROUND(I188*H188,2)</f>
        <v>0</v>
      </c>
      <c r="K188" s="133" t="s">
        <v>152</v>
      </c>
      <c r="L188" s="34"/>
      <c r="M188" s="138" t="s">
        <v>3</v>
      </c>
      <c r="N188" s="139" t="s">
        <v>47</v>
      </c>
      <c r="P188" s="140">
        <f>O188*H188</f>
        <v>0</v>
      </c>
      <c r="Q188" s="140">
        <v>0</v>
      </c>
      <c r="R188" s="140">
        <f>Q188*H188</f>
        <v>0</v>
      </c>
      <c r="S188" s="140">
        <v>0</v>
      </c>
      <c r="T188" s="141">
        <f>S188*H188</f>
        <v>0</v>
      </c>
      <c r="AR188" s="142" t="s">
        <v>256</v>
      </c>
      <c r="AT188" s="142" t="s">
        <v>148</v>
      </c>
      <c r="AU188" s="142" t="s">
        <v>86</v>
      </c>
      <c r="AY188" s="18" t="s">
        <v>146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8" t="s">
        <v>84</v>
      </c>
      <c r="BK188" s="143">
        <f>ROUND(I188*H188,2)</f>
        <v>0</v>
      </c>
      <c r="BL188" s="18" t="s">
        <v>256</v>
      </c>
      <c r="BM188" s="142" t="s">
        <v>2784</v>
      </c>
    </row>
    <row r="189" spans="2:47" s="1" customFormat="1" ht="28.8">
      <c r="B189" s="34"/>
      <c r="D189" s="144" t="s">
        <v>155</v>
      </c>
      <c r="F189" s="145" t="s">
        <v>2785</v>
      </c>
      <c r="I189" s="146"/>
      <c r="L189" s="34"/>
      <c r="M189" s="147"/>
      <c r="T189" s="55"/>
      <c r="AT189" s="18" t="s">
        <v>155</v>
      </c>
      <c r="AU189" s="18" t="s">
        <v>86</v>
      </c>
    </row>
    <row r="190" spans="2:47" s="1" customFormat="1" ht="12">
      <c r="B190" s="34"/>
      <c r="D190" s="148" t="s">
        <v>157</v>
      </c>
      <c r="F190" s="149" t="s">
        <v>2786</v>
      </c>
      <c r="I190" s="146"/>
      <c r="L190" s="34"/>
      <c r="M190" s="147"/>
      <c r="T190" s="55"/>
      <c r="AT190" s="18" t="s">
        <v>157</v>
      </c>
      <c r="AU190" s="18" t="s">
        <v>86</v>
      </c>
    </row>
    <row r="191" spans="2:65" s="1" customFormat="1" ht="33" customHeight="1">
      <c r="B191" s="129"/>
      <c r="C191" s="130" t="s">
        <v>419</v>
      </c>
      <c r="D191" s="130" t="s">
        <v>148</v>
      </c>
      <c r="E191" s="132" t="s">
        <v>2787</v>
      </c>
      <c r="F191" s="133" t="s">
        <v>2788</v>
      </c>
      <c r="G191" s="134" t="s">
        <v>641</v>
      </c>
      <c r="H191" s="135">
        <v>4</v>
      </c>
      <c r="I191" s="136"/>
      <c r="J191" s="137">
        <f>ROUND(I191*H191,2)</f>
        <v>0</v>
      </c>
      <c r="K191" s="133" t="s">
        <v>152</v>
      </c>
      <c r="L191" s="34"/>
      <c r="M191" s="138" t="s">
        <v>3</v>
      </c>
      <c r="N191" s="139" t="s">
        <v>47</v>
      </c>
      <c r="P191" s="140">
        <f>O191*H191</f>
        <v>0</v>
      </c>
      <c r="Q191" s="140">
        <v>0</v>
      </c>
      <c r="R191" s="140">
        <f>Q191*H191</f>
        <v>0</v>
      </c>
      <c r="S191" s="140">
        <v>0</v>
      </c>
      <c r="T191" s="141">
        <f>S191*H191</f>
        <v>0</v>
      </c>
      <c r="AR191" s="142" t="s">
        <v>256</v>
      </c>
      <c r="AT191" s="142" t="s">
        <v>148</v>
      </c>
      <c r="AU191" s="142" t="s">
        <v>86</v>
      </c>
      <c r="AY191" s="18" t="s">
        <v>146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8" t="s">
        <v>84</v>
      </c>
      <c r="BK191" s="143">
        <f>ROUND(I191*H191,2)</f>
        <v>0</v>
      </c>
      <c r="BL191" s="18" t="s">
        <v>256</v>
      </c>
      <c r="BM191" s="142" t="s">
        <v>2789</v>
      </c>
    </row>
    <row r="192" spans="2:47" s="1" customFormat="1" ht="28.8">
      <c r="B192" s="34"/>
      <c r="D192" s="144" t="s">
        <v>155</v>
      </c>
      <c r="F192" s="145" t="s">
        <v>2790</v>
      </c>
      <c r="I192" s="146"/>
      <c r="L192" s="34"/>
      <c r="M192" s="147"/>
      <c r="T192" s="55"/>
      <c r="AT192" s="18" t="s">
        <v>155</v>
      </c>
      <c r="AU192" s="18" t="s">
        <v>86</v>
      </c>
    </row>
    <row r="193" spans="2:47" s="1" customFormat="1" ht="12">
      <c r="B193" s="34"/>
      <c r="D193" s="148" t="s">
        <v>157</v>
      </c>
      <c r="F193" s="149" t="s">
        <v>2791</v>
      </c>
      <c r="I193" s="146"/>
      <c r="L193" s="34"/>
      <c r="M193" s="147"/>
      <c r="T193" s="55"/>
      <c r="AT193" s="18" t="s">
        <v>157</v>
      </c>
      <c r="AU193" s="18" t="s">
        <v>86</v>
      </c>
    </row>
    <row r="194" spans="2:65" s="1" customFormat="1" ht="24.15" customHeight="1">
      <c r="B194" s="129"/>
      <c r="C194" s="170" t="s">
        <v>427</v>
      </c>
      <c r="D194" s="170" t="s">
        <v>257</v>
      </c>
      <c r="E194" s="172" t="s">
        <v>2792</v>
      </c>
      <c r="F194" s="173" t="s">
        <v>2793</v>
      </c>
      <c r="G194" s="174" t="s">
        <v>641</v>
      </c>
      <c r="H194" s="175">
        <v>14</v>
      </c>
      <c r="I194" s="176"/>
      <c r="J194" s="177">
        <f>ROUND(I194*H194,2)</f>
        <v>0</v>
      </c>
      <c r="K194" s="173" t="s">
        <v>152</v>
      </c>
      <c r="L194" s="178"/>
      <c r="M194" s="179" t="s">
        <v>3</v>
      </c>
      <c r="N194" s="180" t="s">
        <v>47</v>
      </c>
      <c r="P194" s="140">
        <f>O194*H194</f>
        <v>0</v>
      </c>
      <c r="Q194" s="140">
        <v>9E-05</v>
      </c>
      <c r="R194" s="140">
        <f>Q194*H194</f>
        <v>0.00126</v>
      </c>
      <c r="S194" s="140">
        <v>0</v>
      </c>
      <c r="T194" s="141">
        <f>S194*H194</f>
        <v>0</v>
      </c>
      <c r="AR194" s="142" t="s">
        <v>379</v>
      </c>
      <c r="AT194" s="142" t="s">
        <v>257</v>
      </c>
      <c r="AU194" s="142" t="s">
        <v>86</v>
      </c>
      <c r="AY194" s="18" t="s">
        <v>146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8" t="s">
        <v>84</v>
      </c>
      <c r="BK194" s="143">
        <f>ROUND(I194*H194,2)</f>
        <v>0</v>
      </c>
      <c r="BL194" s="18" t="s">
        <v>256</v>
      </c>
      <c r="BM194" s="142" t="s">
        <v>2794</v>
      </c>
    </row>
    <row r="195" spans="2:47" s="1" customFormat="1" ht="12">
      <c r="B195" s="34"/>
      <c r="D195" s="144" t="s">
        <v>155</v>
      </c>
      <c r="F195" s="145" t="s">
        <v>2793</v>
      </c>
      <c r="I195" s="146"/>
      <c r="L195" s="34"/>
      <c r="M195" s="147"/>
      <c r="T195" s="55"/>
      <c r="AT195" s="18" t="s">
        <v>155</v>
      </c>
      <c r="AU195" s="18" t="s">
        <v>86</v>
      </c>
    </row>
    <row r="196" spans="2:65" s="1" customFormat="1" ht="24.15" customHeight="1">
      <c r="B196" s="129"/>
      <c r="C196" s="130" t="s">
        <v>433</v>
      </c>
      <c r="D196" s="130" t="s">
        <v>148</v>
      </c>
      <c r="E196" s="132" t="s">
        <v>2795</v>
      </c>
      <c r="F196" s="133" t="s">
        <v>2796</v>
      </c>
      <c r="G196" s="134" t="s">
        <v>641</v>
      </c>
      <c r="H196" s="135">
        <v>8</v>
      </c>
      <c r="I196" s="136"/>
      <c r="J196" s="137">
        <f>ROUND(I196*H196,2)</f>
        <v>0</v>
      </c>
      <c r="K196" s="133" t="s">
        <v>152</v>
      </c>
      <c r="L196" s="34"/>
      <c r="M196" s="138" t="s">
        <v>3</v>
      </c>
      <c r="N196" s="139" t="s">
        <v>47</v>
      </c>
      <c r="P196" s="140">
        <f>O196*H196</f>
        <v>0</v>
      </c>
      <c r="Q196" s="140">
        <v>0</v>
      </c>
      <c r="R196" s="140">
        <f>Q196*H196</f>
        <v>0</v>
      </c>
      <c r="S196" s="140">
        <v>0</v>
      </c>
      <c r="T196" s="141">
        <f>S196*H196</f>
        <v>0</v>
      </c>
      <c r="AR196" s="142" t="s">
        <v>256</v>
      </c>
      <c r="AT196" s="142" t="s">
        <v>148</v>
      </c>
      <c r="AU196" s="142" t="s">
        <v>86</v>
      </c>
      <c r="AY196" s="18" t="s">
        <v>146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8" t="s">
        <v>84</v>
      </c>
      <c r="BK196" s="143">
        <f>ROUND(I196*H196,2)</f>
        <v>0</v>
      </c>
      <c r="BL196" s="18" t="s">
        <v>256</v>
      </c>
      <c r="BM196" s="142" t="s">
        <v>2797</v>
      </c>
    </row>
    <row r="197" spans="2:47" s="1" customFormat="1" ht="28.8">
      <c r="B197" s="34"/>
      <c r="D197" s="144" t="s">
        <v>155</v>
      </c>
      <c r="F197" s="145" t="s">
        <v>2798</v>
      </c>
      <c r="I197" s="146"/>
      <c r="L197" s="34"/>
      <c r="M197" s="147"/>
      <c r="T197" s="55"/>
      <c r="AT197" s="18" t="s">
        <v>155</v>
      </c>
      <c r="AU197" s="18" t="s">
        <v>86</v>
      </c>
    </row>
    <row r="198" spans="2:47" s="1" customFormat="1" ht="12">
      <c r="B198" s="34"/>
      <c r="D198" s="148" t="s">
        <v>157</v>
      </c>
      <c r="F198" s="149" t="s">
        <v>2799</v>
      </c>
      <c r="I198" s="146"/>
      <c r="L198" s="34"/>
      <c r="M198" s="147"/>
      <c r="T198" s="55"/>
      <c r="AT198" s="18" t="s">
        <v>157</v>
      </c>
      <c r="AU198" s="18" t="s">
        <v>86</v>
      </c>
    </row>
    <row r="199" spans="2:65" s="1" customFormat="1" ht="24.15" customHeight="1">
      <c r="B199" s="129"/>
      <c r="C199" s="170" t="s">
        <v>452</v>
      </c>
      <c r="D199" s="170" t="s">
        <v>257</v>
      </c>
      <c r="E199" s="172" t="s">
        <v>2800</v>
      </c>
      <c r="F199" s="173" t="s">
        <v>2801</v>
      </c>
      <c r="G199" s="174" t="s">
        <v>641</v>
      </c>
      <c r="H199" s="175">
        <v>8</v>
      </c>
      <c r="I199" s="176"/>
      <c r="J199" s="177">
        <f>ROUND(I199*H199,2)</f>
        <v>0</v>
      </c>
      <c r="K199" s="173" t="s">
        <v>152</v>
      </c>
      <c r="L199" s="178"/>
      <c r="M199" s="179" t="s">
        <v>3</v>
      </c>
      <c r="N199" s="180" t="s">
        <v>47</v>
      </c>
      <c r="P199" s="140">
        <f>O199*H199</f>
        <v>0</v>
      </c>
      <c r="Q199" s="140">
        <v>9E-05</v>
      </c>
      <c r="R199" s="140">
        <f>Q199*H199</f>
        <v>0.00072</v>
      </c>
      <c r="S199" s="140">
        <v>0</v>
      </c>
      <c r="T199" s="141">
        <f>S199*H199</f>
        <v>0</v>
      </c>
      <c r="AR199" s="142" t="s">
        <v>379</v>
      </c>
      <c r="AT199" s="142" t="s">
        <v>257</v>
      </c>
      <c r="AU199" s="142" t="s">
        <v>86</v>
      </c>
      <c r="AY199" s="18" t="s">
        <v>146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8" t="s">
        <v>84</v>
      </c>
      <c r="BK199" s="143">
        <f>ROUND(I199*H199,2)</f>
        <v>0</v>
      </c>
      <c r="BL199" s="18" t="s">
        <v>256</v>
      </c>
      <c r="BM199" s="142" t="s">
        <v>2802</v>
      </c>
    </row>
    <row r="200" spans="2:47" s="1" customFormat="1" ht="19.2">
      <c r="B200" s="34"/>
      <c r="D200" s="144" t="s">
        <v>155</v>
      </c>
      <c r="F200" s="145" t="s">
        <v>2801</v>
      </c>
      <c r="I200" s="146"/>
      <c r="L200" s="34"/>
      <c r="M200" s="147"/>
      <c r="T200" s="55"/>
      <c r="AT200" s="18" t="s">
        <v>155</v>
      </c>
      <c r="AU200" s="18" t="s">
        <v>86</v>
      </c>
    </row>
    <row r="201" spans="2:65" s="1" customFormat="1" ht="21.75" customHeight="1">
      <c r="B201" s="129"/>
      <c r="C201" s="130" t="s">
        <v>485</v>
      </c>
      <c r="D201" s="130" t="s">
        <v>148</v>
      </c>
      <c r="E201" s="132" t="s">
        <v>2803</v>
      </c>
      <c r="F201" s="133" t="s">
        <v>2804</v>
      </c>
      <c r="G201" s="134" t="s">
        <v>641</v>
      </c>
      <c r="H201" s="135">
        <v>2</v>
      </c>
      <c r="I201" s="136"/>
      <c r="J201" s="137">
        <f>ROUND(I201*H201,2)</f>
        <v>0</v>
      </c>
      <c r="K201" s="133" t="s">
        <v>152</v>
      </c>
      <c r="L201" s="34"/>
      <c r="M201" s="138" t="s">
        <v>3</v>
      </c>
      <c r="N201" s="139" t="s">
        <v>47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256</v>
      </c>
      <c r="AT201" s="142" t="s">
        <v>148</v>
      </c>
      <c r="AU201" s="142" t="s">
        <v>86</v>
      </c>
      <c r="AY201" s="18" t="s">
        <v>146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8" t="s">
        <v>84</v>
      </c>
      <c r="BK201" s="143">
        <f>ROUND(I201*H201,2)</f>
        <v>0</v>
      </c>
      <c r="BL201" s="18" t="s">
        <v>256</v>
      </c>
      <c r="BM201" s="142" t="s">
        <v>2805</v>
      </c>
    </row>
    <row r="202" spans="2:47" s="1" customFormat="1" ht="19.2">
      <c r="B202" s="34"/>
      <c r="D202" s="144" t="s">
        <v>155</v>
      </c>
      <c r="F202" s="145" t="s">
        <v>2806</v>
      </c>
      <c r="I202" s="146"/>
      <c r="L202" s="34"/>
      <c r="M202" s="147"/>
      <c r="T202" s="55"/>
      <c r="AT202" s="18" t="s">
        <v>155</v>
      </c>
      <c r="AU202" s="18" t="s">
        <v>86</v>
      </c>
    </row>
    <row r="203" spans="2:47" s="1" customFormat="1" ht="12">
      <c r="B203" s="34"/>
      <c r="D203" s="148" t="s">
        <v>157</v>
      </c>
      <c r="F203" s="149" t="s">
        <v>2807</v>
      </c>
      <c r="I203" s="146"/>
      <c r="L203" s="34"/>
      <c r="M203" s="147"/>
      <c r="T203" s="55"/>
      <c r="AT203" s="18" t="s">
        <v>157</v>
      </c>
      <c r="AU203" s="18" t="s">
        <v>86</v>
      </c>
    </row>
    <row r="204" spans="2:65" s="1" customFormat="1" ht="16.5" customHeight="1">
      <c r="B204" s="129"/>
      <c r="C204" s="170" t="s">
        <v>495</v>
      </c>
      <c r="D204" s="170" t="s">
        <v>257</v>
      </c>
      <c r="E204" s="172" t="s">
        <v>2808</v>
      </c>
      <c r="F204" s="173" t="s">
        <v>2809</v>
      </c>
      <c r="G204" s="174" t="s">
        <v>641</v>
      </c>
      <c r="H204" s="175">
        <v>2</v>
      </c>
      <c r="I204" s="176"/>
      <c r="J204" s="177">
        <f>ROUND(I204*H204,2)</f>
        <v>0</v>
      </c>
      <c r="K204" s="173" t="s">
        <v>152</v>
      </c>
      <c r="L204" s="178"/>
      <c r="M204" s="179" t="s">
        <v>3</v>
      </c>
      <c r="N204" s="180" t="s">
        <v>47</v>
      </c>
      <c r="P204" s="140">
        <f>O204*H204</f>
        <v>0</v>
      </c>
      <c r="Q204" s="140">
        <v>0.0001</v>
      </c>
      <c r="R204" s="140">
        <f>Q204*H204</f>
        <v>0.0002</v>
      </c>
      <c r="S204" s="140">
        <v>0</v>
      </c>
      <c r="T204" s="141">
        <f>S204*H204</f>
        <v>0</v>
      </c>
      <c r="AR204" s="142" t="s">
        <v>379</v>
      </c>
      <c r="AT204" s="142" t="s">
        <v>257</v>
      </c>
      <c r="AU204" s="142" t="s">
        <v>86</v>
      </c>
      <c r="AY204" s="18" t="s">
        <v>146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8" t="s">
        <v>84</v>
      </c>
      <c r="BK204" s="143">
        <f>ROUND(I204*H204,2)</f>
        <v>0</v>
      </c>
      <c r="BL204" s="18" t="s">
        <v>256</v>
      </c>
      <c r="BM204" s="142" t="s">
        <v>2810</v>
      </c>
    </row>
    <row r="205" spans="2:47" s="1" customFormat="1" ht="12">
      <c r="B205" s="34"/>
      <c r="D205" s="144" t="s">
        <v>155</v>
      </c>
      <c r="F205" s="145" t="s">
        <v>2809</v>
      </c>
      <c r="I205" s="146"/>
      <c r="L205" s="34"/>
      <c r="M205" s="147"/>
      <c r="T205" s="55"/>
      <c r="AT205" s="18" t="s">
        <v>155</v>
      </c>
      <c r="AU205" s="18" t="s">
        <v>86</v>
      </c>
    </row>
    <row r="206" spans="2:65" s="1" customFormat="1" ht="24.15" customHeight="1">
      <c r="B206" s="129"/>
      <c r="C206" s="130" t="s">
        <v>507</v>
      </c>
      <c r="D206" s="130" t="s">
        <v>148</v>
      </c>
      <c r="E206" s="132" t="s">
        <v>2811</v>
      </c>
      <c r="F206" s="133" t="s">
        <v>2812</v>
      </c>
      <c r="G206" s="134" t="s">
        <v>641</v>
      </c>
      <c r="H206" s="135">
        <v>1</v>
      </c>
      <c r="I206" s="136"/>
      <c r="J206" s="137">
        <f>ROUND(I206*H206,2)</f>
        <v>0</v>
      </c>
      <c r="K206" s="133" t="s">
        <v>152</v>
      </c>
      <c r="L206" s="34"/>
      <c r="M206" s="138" t="s">
        <v>3</v>
      </c>
      <c r="N206" s="139" t="s">
        <v>47</v>
      </c>
      <c r="P206" s="140">
        <f>O206*H206</f>
        <v>0</v>
      </c>
      <c r="Q206" s="140">
        <v>0</v>
      </c>
      <c r="R206" s="140">
        <f>Q206*H206</f>
        <v>0</v>
      </c>
      <c r="S206" s="140">
        <v>0</v>
      </c>
      <c r="T206" s="141">
        <f>S206*H206</f>
        <v>0</v>
      </c>
      <c r="AR206" s="142" t="s">
        <v>256</v>
      </c>
      <c r="AT206" s="142" t="s">
        <v>148</v>
      </c>
      <c r="AU206" s="142" t="s">
        <v>86</v>
      </c>
      <c r="AY206" s="18" t="s">
        <v>146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8" t="s">
        <v>84</v>
      </c>
      <c r="BK206" s="143">
        <f>ROUND(I206*H206,2)</f>
        <v>0</v>
      </c>
      <c r="BL206" s="18" t="s">
        <v>256</v>
      </c>
      <c r="BM206" s="142" t="s">
        <v>2813</v>
      </c>
    </row>
    <row r="207" spans="2:47" s="1" customFormat="1" ht="19.2">
      <c r="B207" s="34"/>
      <c r="D207" s="144" t="s">
        <v>155</v>
      </c>
      <c r="F207" s="145" t="s">
        <v>2814</v>
      </c>
      <c r="I207" s="146"/>
      <c r="L207" s="34"/>
      <c r="M207" s="147"/>
      <c r="T207" s="55"/>
      <c r="AT207" s="18" t="s">
        <v>155</v>
      </c>
      <c r="AU207" s="18" t="s">
        <v>86</v>
      </c>
    </row>
    <row r="208" spans="2:47" s="1" customFormat="1" ht="12">
      <c r="B208" s="34"/>
      <c r="D208" s="148" t="s">
        <v>157</v>
      </c>
      <c r="F208" s="149" t="s">
        <v>2815</v>
      </c>
      <c r="I208" s="146"/>
      <c r="L208" s="34"/>
      <c r="M208" s="147"/>
      <c r="T208" s="55"/>
      <c r="AT208" s="18" t="s">
        <v>157</v>
      </c>
      <c r="AU208" s="18" t="s">
        <v>86</v>
      </c>
    </row>
    <row r="209" spans="2:65" s="1" customFormat="1" ht="24.15" customHeight="1">
      <c r="B209" s="129"/>
      <c r="C209" s="170" t="s">
        <v>513</v>
      </c>
      <c r="D209" s="170" t="s">
        <v>257</v>
      </c>
      <c r="E209" s="172" t="s">
        <v>2816</v>
      </c>
      <c r="F209" s="173" t="s">
        <v>2817</v>
      </c>
      <c r="G209" s="174" t="s">
        <v>641</v>
      </c>
      <c r="H209" s="175">
        <v>1</v>
      </c>
      <c r="I209" s="176"/>
      <c r="J209" s="177">
        <f>ROUND(I209*H209,2)</f>
        <v>0</v>
      </c>
      <c r="K209" s="173" t="s">
        <v>152</v>
      </c>
      <c r="L209" s="178"/>
      <c r="M209" s="179" t="s">
        <v>3</v>
      </c>
      <c r="N209" s="180" t="s">
        <v>47</v>
      </c>
      <c r="P209" s="140">
        <f>O209*H209</f>
        <v>0</v>
      </c>
      <c r="Q209" s="140">
        <v>0.0013</v>
      </c>
      <c r="R209" s="140">
        <f>Q209*H209</f>
        <v>0.0013</v>
      </c>
      <c r="S209" s="140">
        <v>0</v>
      </c>
      <c r="T209" s="141">
        <f>S209*H209</f>
        <v>0</v>
      </c>
      <c r="AR209" s="142" t="s">
        <v>379</v>
      </c>
      <c r="AT209" s="142" t="s">
        <v>257</v>
      </c>
      <c r="AU209" s="142" t="s">
        <v>86</v>
      </c>
      <c r="AY209" s="18" t="s">
        <v>146</v>
      </c>
      <c r="BE209" s="143">
        <f>IF(N209="základní",J209,0)</f>
        <v>0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18" t="s">
        <v>84</v>
      </c>
      <c r="BK209" s="143">
        <f>ROUND(I209*H209,2)</f>
        <v>0</v>
      </c>
      <c r="BL209" s="18" t="s">
        <v>256</v>
      </c>
      <c r="BM209" s="142" t="s">
        <v>2818</v>
      </c>
    </row>
    <row r="210" spans="2:47" s="1" customFormat="1" ht="19.2">
      <c r="B210" s="34"/>
      <c r="D210" s="144" t="s">
        <v>155</v>
      </c>
      <c r="F210" s="145" t="s">
        <v>2817</v>
      </c>
      <c r="I210" s="146"/>
      <c r="L210" s="34"/>
      <c r="M210" s="147"/>
      <c r="T210" s="55"/>
      <c r="AT210" s="18" t="s">
        <v>155</v>
      </c>
      <c r="AU210" s="18" t="s">
        <v>86</v>
      </c>
    </row>
    <row r="211" spans="2:65" s="1" customFormat="1" ht="24.15" customHeight="1">
      <c r="B211" s="129"/>
      <c r="C211" s="130" t="s">
        <v>520</v>
      </c>
      <c r="D211" s="130" t="s">
        <v>148</v>
      </c>
      <c r="E211" s="132" t="s">
        <v>2819</v>
      </c>
      <c r="F211" s="133" t="s">
        <v>2820</v>
      </c>
      <c r="G211" s="134" t="s">
        <v>641</v>
      </c>
      <c r="H211" s="135">
        <v>104</v>
      </c>
      <c r="I211" s="136"/>
      <c r="J211" s="137">
        <f>ROUND(I211*H211,2)</f>
        <v>0</v>
      </c>
      <c r="K211" s="133" t="s">
        <v>152</v>
      </c>
      <c r="L211" s="34"/>
      <c r="M211" s="138" t="s">
        <v>3</v>
      </c>
      <c r="N211" s="139" t="s">
        <v>47</v>
      </c>
      <c r="P211" s="140">
        <f>O211*H211</f>
        <v>0</v>
      </c>
      <c r="Q211" s="140">
        <v>0</v>
      </c>
      <c r="R211" s="140">
        <f>Q211*H211</f>
        <v>0</v>
      </c>
      <c r="S211" s="140">
        <v>0</v>
      </c>
      <c r="T211" s="141">
        <f>S211*H211</f>
        <v>0</v>
      </c>
      <c r="AR211" s="142" t="s">
        <v>256</v>
      </c>
      <c r="AT211" s="142" t="s">
        <v>148</v>
      </c>
      <c r="AU211" s="142" t="s">
        <v>86</v>
      </c>
      <c r="AY211" s="18" t="s">
        <v>146</v>
      </c>
      <c r="BE211" s="143">
        <f>IF(N211="základní",J211,0)</f>
        <v>0</v>
      </c>
      <c r="BF211" s="143">
        <f>IF(N211="snížená",J211,0)</f>
        <v>0</v>
      </c>
      <c r="BG211" s="143">
        <f>IF(N211="zákl. přenesená",J211,0)</f>
        <v>0</v>
      </c>
      <c r="BH211" s="143">
        <f>IF(N211="sníž. přenesená",J211,0)</f>
        <v>0</v>
      </c>
      <c r="BI211" s="143">
        <f>IF(N211="nulová",J211,0)</f>
        <v>0</v>
      </c>
      <c r="BJ211" s="18" t="s">
        <v>84</v>
      </c>
      <c r="BK211" s="143">
        <f>ROUND(I211*H211,2)</f>
        <v>0</v>
      </c>
      <c r="BL211" s="18" t="s">
        <v>256</v>
      </c>
      <c r="BM211" s="142" t="s">
        <v>2821</v>
      </c>
    </row>
    <row r="212" spans="2:47" s="1" customFormat="1" ht="28.8">
      <c r="B212" s="34"/>
      <c r="D212" s="144" t="s">
        <v>155</v>
      </c>
      <c r="F212" s="145" t="s">
        <v>2822</v>
      </c>
      <c r="I212" s="146"/>
      <c r="L212" s="34"/>
      <c r="M212" s="147"/>
      <c r="T212" s="55"/>
      <c r="AT212" s="18" t="s">
        <v>155</v>
      </c>
      <c r="AU212" s="18" t="s">
        <v>86</v>
      </c>
    </row>
    <row r="213" spans="2:47" s="1" customFormat="1" ht="12">
      <c r="B213" s="34"/>
      <c r="D213" s="148" t="s">
        <v>157</v>
      </c>
      <c r="F213" s="149" t="s">
        <v>2823</v>
      </c>
      <c r="I213" s="146"/>
      <c r="L213" s="34"/>
      <c r="M213" s="147"/>
      <c r="T213" s="55"/>
      <c r="AT213" s="18" t="s">
        <v>157</v>
      </c>
      <c r="AU213" s="18" t="s">
        <v>86</v>
      </c>
    </row>
    <row r="214" spans="2:65" s="1" customFormat="1" ht="24.15" customHeight="1">
      <c r="B214" s="129"/>
      <c r="C214" s="170" t="s">
        <v>529</v>
      </c>
      <c r="D214" s="170" t="s">
        <v>257</v>
      </c>
      <c r="E214" s="172" t="s">
        <v>2824</v>
      </c>
      <c r="F214" s="173" t="s">
        <v>2825</v>
      </c>
      <c r="G214" s="174" t="s">
        <v>641</v>
      </c>
      <c r="H214" s="175">
        <v>104</v>
      </c>
      <c r="I214" s="176"/>
      <c r="J214" s="177">
        <f>ROUND(I214*H214,2)</f>
        <v>0</v>
      </c>
      <c r="K214" s="173" t="s">
        <v>152</v>
      </c>
      <c r="L214" s="178"/>
      <c r="M214" s="179" t="s">
        <v>3</v>
      </c>
      <c r="N214" s="180" t="s">
        <v>47</v>
      </c>
      <c r="P214" s="140">
        <f>O214*H214</f>
        <v>0</v>
      </c>
      <c r="Q214" s="140">
        <v>6E-05</v>
      </c>
      <c r="R214" s="140">
        <f>Q214*H214</f>
        <v>0.00624</v>
      </c>
      <c r="S214" s="140">
        <v>0</v>
      </c>
      <c r="T214" s="141">
        <f>S214*H214</f>
        <v>0</v>
      </c>
      <c r="AR214" s="142" t="s">
        <v>379</v>
      </c>
      <c r="AT214" s="142" t="s">
        <v>257</v>
      </c>
      <c r="AU214" s="142" t="s">
        <v>86</v>
      </c>
      <c r="AY214" s="18" t="s">
        <v>146</v>
      </c>
      <c r="BE214" s="143">
        <f>IF(N214="základní",J214,0)</f>
        <v>0</v>
      </c>
      <c r="BF214" s="143">
        <f>IF(N214="snížená",J214,0)</f>
        <v>0</v>
      </c>
      <c r="BG214" s="143">
        <f>IF(N214="zákl. přenesená",J214,0)</f>
        <v>0</v>
      </c>
      <c r="BH214" s="143">
        <f>IF(N214="sníž. přenesená",J214,0)</f>
        <v>0</v>
      </c>
      <c r="BI214" s="143">
        <f>IF(N214="nulová",J214,0)</f>
        <v>0</v>
      </c>
      <c r="BJ214" s="18" t="s">
        <v>84</v>
      </c>
      <c r="BK214" s="143">
        <f>ROUND(I214*H214,2)</f>
        <v>0</v>
      </c>
      <c r="BL214" s="18" t="s">
        <v>256</v>
      </c>
      <c r="BM214" s="142" t="s">
        <v>2826</v>
      </c>
    </row>
    <row r="215" spans="2:47" s="1" customFormat="1" ht="19.2">
      <c r="B215" s="34"/>
      <c r="D215" s="144" t="s">
        <v>155</v>
      </c>
      <c r="F215" s="145" t="s">
        <v>2825</v>
      </c>
      <c r="I215" s="146"/>
      <c r="L215" s="34"/>
      <c r="M215" s="147"/>
      <c r="T215" s="55"/>
      <c r="AT215" s="18" t="s">
        <v>155</v>
      </c>
      <c r="AU215" s="18" t="s">
        <v>86</v>
      </c>
    </row>
    <row r="216" spans="2:65" s="1" customFormat="1" ht="24.15" customHeight="1">
      <c r="B216" s="129"/>
      <c r="C216" s="130" t="s">
        <v>535</v>
      </c>
      <c r="D216" s="130" t="s">
        <v>148</v>
      </c>
      <c r="E216" s="132" t="s">
        <v>2819</v>
      </c>
      <c r="F216" s="133" t="s">
        <v>2820</v>
      </c>
      <c r="G216" s="134" t="s">
        <v>641</v>
      </c>
      <c r="H216" s="135">
        <v>2</v>
      </c>
      <c r="I216" s="136"/>
      <c r="J216" s="137">
        <f>ROUND(I216*H216,2)</f>
        <v>0</v>
      </c>
      <c r="K216" s="133" t="s">
        <v>152</v>
      </c>
      <c r="L216" s="34"/>
      <c r="M216" s="138" t="s">
        <v>3</v>
      </c>
      <c r="N216" s="139" t="s">
        <v>47</v>
      </c>
      <c r="P216" s="140">
        <f>O216*H216</f>
        <v>0</v>
      </c>
      <c r="Q216" s="140">
        <v>0</v>
      </c>
      <c r="R216" s="140">
        <f>Q216*H216</f>
        <v>0</v>
      </c>
      <c r="S216" s="140">
        <v>0</v>
      </c>
      <c r="T216" s="141">
        <f>S216*H216</f>
        <v>0</v>
      </c>
      <c r="AR216" s="142" t="s">
        <v>256</v>
      </c>
      <c r="AT216" s="142" t="s">
        <v>148</v>
      </c>
      <c r="AU216" s="142" t="s">
        <v>86</v>
      </c>
      <c r="AY216" s="18" t="s">
        <v>146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8" t="s">
        <v>84</v>
      </c>
      <c r="BK216" s="143">
        <f>ROUND(I216*H216,2)</f>
        <v>0</v>
      </c>
      <c r="BL216" s="18" t="s">
        <v>256</v>
      </c>
      <c r="BM216" s="142" t="s">
        <v>2827</v>
      </c>
    </row>
    <row r="217" spans="2:47" s="1" customFormat="1" ht="28.8">
      <c r="B217" s="34"/>
      <c r="D217" s="144" t="s">
        <v>155</v>
      </c>
      <c r="F217" s="145" t="s">
        <v>2822</v>
      </c>
      <c r="I217" s="146"/>
      <c r="L217" s="34"/>
      <c r="M217" s="147"/>
      <c r="T217" s="55"/>
      <c r="AT217" s="18" t="s">
        <v>155</v>
      </c>
      <c r="AU217" s="18" t="s">
        <v>86</v>
      </c>
    </row>
    <row r="218" spans="2:47" s="1" customFormat="1" ht="12">
      <c r="B218" s="34"/>
      <c r="D218" s="148" t="s">
        <v>157</v>
      </c>
      <c r="F218" s="149" t="s">
        <v>2823</v>
      </c>
      <c r="I218" s="146"/>
      <c r="L218" s="34"/>
      <c r="M218" s="147"/>
      <c r="T218" s="55"/>
      <c r="AT218" s="18" t="s">
        <v>157</v>
      </c>
      <c r="AU218" s="18" t="s">
        <v>86</v>
      </c>
    </row>
    <row r="219" spans="2:65" s="1" customFormat="1" ht="24.15" customHeight="1">
      <c r="B219" s="129"/>
      <c r="C219" s="170" t="s">
        <v>544</v>
      </c>
      <c r="D219" s="170" t="s">
        <v>257</v>
      </c>
      <c r="E219" s="172" t="s">
        <v>2828</v>
      </c>
      <c r="F219" s="173" t="s">
        <v>2829</v>
      </c>
      <c r="G219" s="174" t="s">
        <v>641</v>
      </c>
      <c r="H219" s="175">
        <v>2</v>
      </c>
      <c r="I219" s="176"/>
      <c r="J219" s="177">
        <f>ROUND(I219*H219,2)</f>
        <v>0</v>
      </c>
      <c r="K219" s="173" t="s">
        <v>152</v>
      </c>
      <c r="L219" s="178"/>
      <c r="M219" s="179" t="s">
        <v>3</v>
      </c>
      <c r="N219" s="180" t="s">
        <v>47</v>
      </c>
      <c r="P219" s="140">
        <f>O219*H219</f>
        <v>0</v>
      </c>
      <c r="Q219" s="140">
        <v>9E-05</v>
      </c>
      <c r="R219" s="140">
        <f>Q219*H219</f>
        <v>0.00018</v>
      </c>
      <c r="S219" s="140">
        <v>0</v>
      </c>
      <c r="T219" s="141">
        <f>S219*H219</f>
        <v>0</v>
      </c>
      <c r="AR219" s="142" t="s">
        <v>379</v>
      </c>
      <c r="AT219" s="142" t="s">
        <v>257</v>
      </c>
      <c r="AU219" s="142" t="s">
        <v>86</v>
      </c>
      <c r="AY219" s="18" t="s">
        <v>146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8" t="s">
        <v>84</v>
      </c>
      <c r="BK219" s="143">
        <f>ROUND(I219*H219,2)</f>
        <v>0</v>
      </c>
      <c r="BL219" s="18" t="s">
        <v>256</v>
      </c>
      <c r="BM219" s="142" t="s">
        <v>2830</v>
      </c>
    </row>
    <row r="220" spans="2:47" s="1" customFormat="1" ht="19.2">
      <c r="B220" s="34"/>
      <c r="D220" s="144" t="s">
        <v>155</v>
      </c>
      <c r="F220" s="145" t="s">
        <v>2829</v>
      </c>
      <c r="I220" s="146"/>
      <c r="L220" s="34"/>
      <c r="M220" s="147"/>
      <c r="T220" s="55"/>
      <c r="AT220" s="18" t="s">
        <v>155</v>
      </c>
      <c r="AU220" s="18" t="s">
        <v>86</v>
      </c>
    </row>
    <row r="221" spans="2:65" s="1" customFormat="1" ht="24.15" customHeight="1">
      <c r="B221" s="129"/>
      <c r="C221" s="130" t="s">
        <v>551</v>
      </c>
      <c r="D221" s="130" t="s">
        <v>148</v>
      </c>
      <c r="E221" s="132" t="s">
        <v>2819</v>
      </c>
      <c r="F221" s="133" t="s">
        <v>2820</v>
      </c>
      <c r="G221" s="134" t="s">
        <v>641</v>
      </c>
      <c r="H221" s="135">
        <v>18</v>
      </c>
      <c r="I221" s="136"/>
      <c r="J221" s="137">
        <f>ROUND(I221*H221,2)</f>
        <v>0</v>
      </c>
      <c r="K221" s="133" t="s">
        <v>152</v>
      </c>
      <c r="L221" s="34"/>
      <c r="M221" s="138" t="s">
        <v>3</v>
      </c>
      <c r="N221" s="139" t="s">
        <v>47</v>
      </c>
      <c r="P221" s="140">
        <f>O221*H221</f>
        <v>0</v>
      </c>
      <c r="Q221" s="140">
        <v>0</v>
      </c>
      <c r="R221" s="140">
        <f>Q221*H221</f>
        <v>0</v>
      </c>
      <c r="S221" s="140">
        <v>0</v>
      </c>
      <c r="T221" s="141">
        <f>S221*H221</f>
        <v>0</v>
      </c>
      <c r="AR221" s="142" t="s">
        <v>256</v>
      </c>
      <c r="AT221" s="142" t="s">
        <v>148</v>
      </c>
      <c r="AU221" s="142" t="s">
        <v>86</v>
      </c>
      <c r="AY221" s="18" t="s">
        <v>146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8" t="s">
        <v>84</v>
      </c>
      <c r="BK221" s="143">
        <f>ROUND(I221*H221,2)</f>
        <v>0</v>
      </c>
      <c r="BL221" s="18" t="s">
        <v>256</v>
      </c>
      <c r="BM221" s="142" t="s">
        <v>2831</v>
      </c>
    </row>
    <row r="222" spans="2:47" s="1" customFormat="1" ht="28.8">
      <c r="B222" s="34"/>
      <c r="D222" s="144" t="s">
        <v>155</v>
      </c>
      <c r="F222" s="145" t="s">
        <v>2822</v>
      </c>
      <c r="I222" s="146"/>
      <c r="L222" s="34"/>
      <c r="M222" s="147"/>
      <c r="T222" s="55"/>
      <c r="AT222" s="18" t="s">
        <v>155</v>
      </c>
      <c r="AU222" s="18" t="s">
        <v>86</v>
      </c>
    </row>
    <row r="223" spans="2:47" s="1" customFormat="1" ht="12">
      <c r="B223" s="34"/>
      <c r="D223" s="148" t="s">
        <v>157</v>
      </c>
      <c r="F223" s="149" t="s">
        <v>2823</v>
      </c>
      <c r="I223" s="146"/>
      <c r="L223" s="34"/>
      <c r="M223" s="147"/>
      <c r="T223" s="55"/>
      <c r="AT223" s="18" t="s">
        <v>157</v>
      </c>
      <c r="AU223" s="18" t="s">
        <v>86</v>
      </c>
    </row>
    <row r="224" spans="2:65" s="1" customFormat="1" ht="16.5" customHeight="1">
      <c r="B224" s="129"/>
      <c r="C224" s="170" t="s">
        <v>556</v>
      </c>
      <c r="D224" s="170" t="s">
        <v>257</v>
      </c>
      <c r="E224" s="172" t="s">
        <v>2832</v>
      </c>
      <c r="F224" s="173" t="s">
        <v>2833</v>
      </c>
      <c r="G224" s="174" t="s">
        <v>641</v>
      </c>
      <c r="H224" s="175">
        <v>18</v>
      </c>
      <c r="I224" s="176"/>
      <c r="J224" s="177">
        <f>ROUND(I224*H224,2)</f>
        <v>0</v>
      </c>
      <c r="K224" s="173" t="s">
        <v>152</v>
      </c>
      <c r="L224" s="178"/>
      <c r="M224" s="179" t="s">
        <v>3</v>
      </c>
      <c r="N224" s="180" t="s">
        <v>47</v>
      </c>
      <c r="P224" s="140">
        <f>O224*H224</f>
        <v>0</v>
      </c>
      <c r="Q224" s="140">
        <v>9E-05</v>
      </c>
      <c r="R224" s="140">
        <f>Q224*H224</f>
        <v>0.0016200000000000001</v>
      </c>
      <c r="S224" s="140">
        <v>0</v>
      </c>
      <c r="T224" s="141">
        <f>S224*H224</f>
        <v>0</v>
      </c>
      <c r="AR224" s="142" t="s">
        <v>379</v>
      </c>
      <c r="AT224" s="142" t="s">
        <v>257</v>
      </c>
      <c r="AU224" s="142" t="s">
        <v>86</v>
      </c>
      <c r="AY224" s="18" t="s">
        <v>146</v>
      </c>
      <c r="BE224" s="143">
        <f>IF(N224="základní",J224,0)</f>
        <v>0</v>
      </c>
      <c r="BF224" s="143">
        <f>IF(N224="snížená",J224,0)</f>
        <v>0</v>
      </c>
      <c r="BG224" s="143">
        <f>IF(N224="zákl. přenesená",J224,0)</f>
        <v>0</v>
      </c>
      <c r="BH224" s="143">
        <f>IF(N224="sníž. přenesená",J224,0)</f>
        <v>0</v>
      </c>
      <c r="BI224" s="143">
        <f>IF(N224="nulová",J224,0)</f>
        <v>0</v>
      </c>
      <c r="BJ224" s="18" t="s">
        <v>84</v>
      </c>
      <c r="BK224" s="143">
        <f>ROUND(I224*H224,2)</f>
        <v>0</v>
      </c>
      <c r="BL224" s="18" t="s">
        <v>256</v>
      </c>
      <c r="BM224" s="142" t="s">
        <v>2834</v>
      </c>
    </row>
    <row r="225" spans="2:47" s="1" customFormat="1" ht="12">
      <c r="B225" s="34"/>
      <c r="D225" s="144" t="s">
        <v>155</v>
      </c>
      <c r="F225" s="145" t="s">
        <v>2833</v>
      </c>
      <c r="I225" s="146"/>
      <c r="L225" s="34"/>
      <c r="M225" s="147"/>
      <c r="T225" s="55"/>
      <c r="AT225" s="18" t="s">
        <v>155</v>
      </c>
      <c r="AU225" s="18" t="s">
        <v>86</v>
      </c>
    </row>
    <row r="226" spans="2:65" s="1" customFormat="1" ht="24.15" customHeight="1">
      <c r="B226" s="129"/>
      <c r="C226" s="130" t="s">
        <v>564</v>
      </c>
      <c r="D226" s="130" t="s">
        <v>148</v>
      </c>
      <c r="E226" s="132" t="s">
        <v>2835</v>
      </c>
      <c r="F226" s="133" t="s">
        <v>2836</v>
      </c>
      <c r="G226" s="134" t="s">
        <v>641</v>
      </c>
      <c r="H226" s="135">
        <v>1</v>
      </c>
      <c r="I226" s="136"/>
      <c r="J226" s="137">
        <f>ROUND(I226*H226,2)</f>
        <v>0</v>
      </c>
      <c r="K226" s="133" t="s">
        <v>152</v>
      </c>
      <c r="L226" s="34"/>
      <c r="M226" s="138" t="s">
        <v>3</v>
      </c>
      <c r="N226" s="139" t="s">
        <v>47</v>
      </c>
      <c r="P226" s="140">
        <f>O226*H226</f>
        <v>0</v>
      </c>
      <c r="Q226" s="140">
        <v>0</v>
      </c>
      <c r="R226" s="140">
        <f>Q226*H226</f>
        <v>0</v>
      </c>
      <c r="S226" s="140">
        <v>0</v>
      </c>
      <c r="T226" s="141">
        <f>S226*H226</f>
        <v>0</v>
      </c>
      <c r="AR226" s="142" t="s">
        <v>256</v>
      </c>
      <c r="AT226" s="142" t="s">
        <v>148</v>
      </c>
      <c r="AU226" s="142" t="s">
        <v>86</v>
      </c>
      <c r="AY226" s="18" t="s">
        <v>146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8" t="s">
        <v>84</v>
      </c>
      <c r="BK226" s="143">
        <f>ROUND(I226*H226,2)</f>
        <v>0</v>
      </c>
      <c r="BL226" s="18" t="s">
        <v>256</v>
      </c>
      <c r="BM226" s="142" t="s">
        <v>2837</v>
      </c>
    </row>
    <row r="227" spans="2:47" s="1" customFormat="1" ht="19.2">
      <c r="B227" s="34"/>
      <c r="D227" s="144" t="s">
        <v>155</v>
      </c>
      <c r="F227" s="145" t="s">
        <v>2838</v>
      </c>
      <c r="I227" s="146"/>
      <c r="L227" s="34"/>
      <c r="M227" s="147"/>
      <c r="T227" s="55"/>
      <c r="AT227" s="18" t="s">
        <v>155</v>
      </c>
      <c r="AU227" s="18" t="s">
        <v>86</v>
      </c>
    </row>
    <row r="228" spans="2:47" s="1" customFormat="1" ht="12">
      <c r="B228" s="34"/>
      <c r="D228" s="148" t="s">
        <v>157</v>
      </c>
      <c r="F228" s="149" t="s">
        <v>2839</v>
      </c>
      <c r="I228" s="146"/>
      <c r="L228" s="34"/>
      <c r="M228" s="147"/>
      <c r="T228" s="55"/>
      <c r="AT228" s="18" t="s">
        <v>157</v>
      </c>
      <c r="AU228" s="18" t="s">
        <v>86</v>
      </c>
    </row>
    <row r="229" spans="2:65" s="1" customFormat="1" ht="24.15" customHeight="1">
      <c r="B229" s="129"/>
      <c r="C229" s="170" t="s">
        <v>572</v>
      </c>
      <c r="D229" s="170" t="s">
        <v>257</v>
      </c>
      <c r="E229" s="172" t="s">
        <v>2840</v>
      </c>
      <c r="F229" s="173" t="s">
        <v>2841</v>
      </c>
      <c r="G229" s="174" t="s">
        <v>641</v>
      </c>
      <c r="H229" s="175">
        <v>1</v>
      </c>
      <c r="I229" s="176"/>
      <c r="J229" s="177">
        <f>ROUND(I229*H229,2)</f>
        <v>0</v>
      </c>
      <c r="K229" s="173" t="s">
        <v>152</v>
      </c>
      <c r="L229" s="178"/>
      <c r="M229" s="179" t="s">
        <v>3</v>
      </c>
      <c r="N229" s="180" t="s">
        <v>47</v>
      </c>
      <c r="P229" s="140">
        <f>O229*H229</f>
        <v>0</v>
      </c>
      <c r="Q229" s="140">
        <v>0.00105</v>
      </c>
      <c r="R229" s="140">
        <f>Q229*H229</f>
        <v>0.00105</v>
      </c>
      <c r="S229" s="140">
        <v>0</v>
      </c>
      <c r="T229" s="141">
        <f>S229*H229</f>
        <v>0</v>
      </c>
      <c r="AR229" s="142" t="s">
        <v>379</v>
      </c>
      <c r="AT229" s="142" t="s">
        <v>257</v>
      </c>
      <c r="AU229" s="142" t="s">
        <v>86</v>
      </c>
      <c r="AY229" s="18" t="s">
        <v>146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8" t="s">
        <v>84</v>
      </c>
      <c r="BK229" s="143">
        <f>ROUND(I229*H229,2)</f>
        <v>0</v>
      </c>
      <c r="BL229" s="18" t="s">
        <v>256</v>
      </c>
      <c r="BM229" s="142" t="s">
        <v>2842</v>
      </c>
    </row>
    <row r="230" spans="2:47" s="1" customFormat="1" ht="19.2">
      <c r="B230" s="34"/>
      <c r="D230" s="144" t="s">
        <v>155</v>
      </c>
      <c r="F230" s="145" t="s">
        <v>2841</v>
      </c>
      <c r="I230" s="146"/>
      <c r="L230" s="34"/>
      <c r="M230" s="147"/>
      <c r="T230" s="55"/>
      <c r="AT230" s="18" t="s">
        <v>155</v>
      </c>
      <c r="AU230" s="18" t="s">
        <v>86</v>
      </c>
    </row>
    <row r="231" spans="2:65" s="1" customFormat="1" ht="24.15" customHeight="1">
      <c r="B231" s="129"/>
      <c r="C231" s="130" t="s">
        <v>578</v>
      </c>
      <c r="D231" s="130" t="s">
        <v>148</v>
      </c>
      <c r="E231" s="132" t="s">
        <v>2843</v>
      </c>
      <c r="F231" s="133" t="s">
        <v>2844</v>
      </c>
      <c r="G231" s="134" t="s">
        <v>641</v>
      </c>
      <c r="H231" s="135">
        <v>1</v>
      </c>
      <c r="I231" s="136"/>
      <c r="J231" s="137">
        <f>ROUND(I231*H231,2)</f>
        <v>0</v>
      </c>
      <c r="K231" s="133" t="s">
        <v>152</v>
      </c>
      <c r="L231" s="34"/>
      <c r="M231" s="138" t="s">
        <v>3</v>
      </c>
      <c r="N231" s="139" t="s">
        <v>47</v>
      </c>
      <c r="P231" s="140">
        <f>O231*H231</f>
        <v>0</v>
      </c>
      <c r="Q231" s="140">
        <v>0</v>
      </c>
      <c r="R231" s="140">
        <f>Q231*H231</f>
        <v>0</v>
      </c>
      <c r="S231" s="140">
        <v>0</v>
      </c>
      <c r="T231" s="141">
        <f>S231*H231</f>
        <v>0</v>
      </c>
      <c r="AR231" s="142" t="s">
        <v>256</v>
      </c>
      <c r="AT231" s="142" t="s">
        <v>148</v>
      </c>
      <c r="AU231" s="142" t="s">
        <v>86</v>
      </c>
      <c r="AY231" s="18" t="s">
        <v>146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18" t="s">
        <v>84</v>
      </c>
      <c r="BK231" s="143">
        <f>ROUND(I231*H231,2)</f>
        <v>0</v>
      </c>
      <c r="BL231" s="18" t="s">
        <v>256</v>
      </c>
      <c r="BM231" s="142" t="s">
        <v>2845</v>
      </c>
    </row>
    <row r="232" spans="2:47" s="1" customFormat="1" ht="19.2">
      <c r="B232" s="34"/>
      <c r="D232" s="144" t="s">
        <v>155</v>
      </c>
      <c r="F232" s="145" t="s">
        <v>2846</v>
      </c>
      <c r="I232" s="146"/>
      <c r="L232" s="34"/>
      <c r="M232" s="147"/>
      <c r="T232" s="55"/>
      <c r="AT232" s="18" t="s">
        <v>155</v>
      </c>
      <c r="AU232" s="18" t="s">
        <v>86</v>
      </c>
    </row>
    <row r="233" spans="2:47" s="1" customFormat="1" ht="12">
      <c r="B233" s="34"/>
      <c r="D233" s="148" t="s">
        <v>157</v>
      </c>
      <c r="F233" s="149" t="s">
        <v>2847</v>
      </c>
      <c r="I233" s="146"/>
      <c r="L233" s="34"/>
      <c r="M233" s="147"/>
      <c r="T233" s="55"/>
      <c r="AT233" s="18" t="s">
        <v>157</v>
      </c>
      <c r="AU233" s="18" t="s">
        <v>86</v>
      </c>
    </row>
    <row r="234" spans="2:65" s="1" customFormat="1" ht="24.15" customHeight="1">
      <c r="B234" s="129"/>
      <c r="C234" s="170" t="s">
        <v>584</v>
      </c>
      <c r="D234" s="170" t="s">
        <v>257</v>
      </c>
      <c r="E234" s="172" t="s">
        <v>2848</v>
      </c>
      <c r="F234" s="173" t="s">
        <v>2849</v>
      </c>
      <c r="G234" s="174" t="s">
        <v>641</v>
      </c>
      <c r="H234" s="175">
        <v>1</v>
      </c>
      <c r="I234" s="176"/>
      <c r="J234" s="177">
        <f>ROUND(I234*H234,2)</f>
        <v>0</v>
      </c>
      <c r="K234" s="173" t="s">
        <v>152</v>
      </c>
      <c r="L234" s="178"/>
      <c r="M234" s="179" t="s">
        <v>3</v>
      </c>
      <c r="N234" s="180" t="s">
        <v>47</v>
      </c>
      <c r="P234" s="140">
        <f>O234*H234</f>
        <v>0</v>
      </c>
      <c r="Q234" s="140">
        <v>0.00105</v>
      </c>
      <c r="R234" s="140">
        <f>Q234*H234</f>
        <v>0.00105</v>
      </c>
      <c r="S234" s="140">
        <v>0</v>
      </c>
      <c r="T234" s="141">
        <f>S234*H234</f>
        <v>0</v>
      </c>
      <c r="AR234" s="142" t="s">
        <v>379</v>
      </c>
      <c r="AT234" s="142" t="s">
        <v>257</v>
      </c>
      <c r="AU234" s="142" t="s">
        <v>86</v>
      </c>
      <c r="AY234" s="18" t="s">
        <v>146</v>
      </c>
      <c r="BE234" s="143">
        <f>IF(N234="základní",J234,0)</f>
        <v>0</v>
      </c>
      <c r="BF234" s="143">
        <f>IF(N234="snížená",J234,0)</f>
        <v>0</v>
      </c>
      <c r="BG234" s="143">
        <f>IF(N234="zákl. přenesená",J234,0)</f>
        <v>0</v>
      </c>
      <c r="BH234" s="143">
        <f>IF(N234="sníž. přenesená",J234,0)</f>
        <v>0</v>
      </c>
      <c r="BI234" s="143">
        <f>IF(N234="nulová",J234,0)</f>
        <v>0</v>
      </c>
      <c r="BJ234" s="18" t="s">
        <v>84</v>
      </c>
      <c r="BK234" s="143">
        <f>ROUND(I234*H234,2)</f>
        <v>0</v>
      </c>
      <c r="BL234" s="18" t="s">
        <v>256</v>
      </c>
      <c r="BM234" s="142" t="s">
        <v>2850</v>
      </c>
    </row>
    <row r="235" spans="2:47" s="1" customFormat="1" ht="19.2">
      <c r="B235" s="34"/>
      <c r="D235" s="144" t="s">
        <v>155</v>
      </c>
      <c r="F235" s="145" t="s">
        <v>2849</v>
      </c>
      <c r="I235" s="146"/>
      <c r="L235" s="34"/>
      <c r="M235" s="147"/>
      <c r="T235" s="55"/>
      <c r="AT235" s="18" t="s">
        <v>155</v>
      </c>
      <c r="AU235" s="18" t="s">
        <v>86</v>
      </c>
    </row>
    <row r="236" spans="2:65" s="1" customFormat="1" ht="24.15" customHeight="1">
      <c r="B236" s="129"/>
      <c r="C236" s="130" t="s">
        <v>590</v>
      </c>
      <c r="D236" s="130" t="s">
        <v>148</v>
      </c>
      <c r="E236" s="132" t="s">
        <v>2843</v>
      </c>
      <c r="F236" s="133" t="s">
        <v>2844</v>
      </c>
      <c r="G236" s="134" t="s">
        <v>641</v>
      </c>
      <c r="H236" s="135">
        <v>1</v>
      </c>
      <c r="I236" s="136"/>
      <c r="J236" s="137">
        <f>ROUND(I236*H236,2)</f>
        <v>0</v>
      </c>
      <c r="K236" s="133" t="s">
        <v>152</v>
      </c>
      <c r="L236" s="34"/>
      <c r="M236" s="138" t="s">
        <v>3</v>
      </c>
      <c r="N236" s="139" t="s">
        <v>47</v>
      </c>
      <c r="P236" s="140">
        <f>O236*H236</f>
        <v>0</v>
      </c>
      <c r="Q236" s="140">
        <v>0</v>
      </c>
      <c r="R236" s="140">
        <f>Q236*H236</f>
        <v>0</v>
      </c>
      <c r="S236" s="140">
        <v>0</v>
      </c>
      <c r="T236" s="141">
        <f>S236*H236</f>
        <v>0</v>
      </c>
      <c r="AR236" s="142" t="s">
        <v>256</v>
      </c>
      <c r="AT236" s="142" t="s">
        <v>148</v>
      </c>
      <c r="AU236" s="142" t="s">
        <v>86</v>
      </c>
      <c r="AY236" s="18" t="s">
        <v>146</v>
      </c>
      <c r="BE236" s="143">
        <f>IF(N236="základní",J236,0)</f>
        <v>0</v>
      </c>
      <c r="BF236" s="143">
        <f>IF(N236="snížená",J236,0)</f>
        <v>0</v>
      </c>
      <c r="BG236" s="143">
        <f>IF(N236="zákl. přenesená",J236,0)</f>
        <v>0</v>
      </c>
      <c r="BH236" s="143">
        <f>IF(N236="sníž. přenesená",J236,0)</f>
        <v>0</v>
      </c>
      <c r="BI236" s="143">
        <f>IF(N236="nulová",J236,0)</f>
        <v>0</v>
      </c>
      <c r="BJ236" s="18" t="s">
        <v>84</v>
      </c>
      <c r="BK236" s="143">
        <f>ROUND(I236*H236,2)</f>
        <v>0</v>
      </c>
      <c r="BL236" s="18" t="s">
        <v>256</v>
      </c>
      <c r="BM236" s="142" t="s">
        <v>2851</v>
      </c>
    </row>
    <row r="237" spans="2:47" s="1" customFormat="1" ht="19.2">
      <c r="B237" s="34"/>
      <c r="D237" s="144" t="s">
        <v>155</v>
      </c>
      <c r="F237" s="145" t="s">
        <v>2846</v>
      </c>
      <c r="I237" s="146"/>
      <c r="L237" s="34"/>
      <c r="M237" s="147"/>
      <c r="T237" s="55"/>
      <c r="AT237" s="18" t="s">
        <v>155</v>
      </c>
      <c r="AU237" s="18" t="s">
        <v>86</v>
      </c>
    </row>
    <row r="238" spans="2:47" s="1" customFormat="1" ht="12">
      <c r="B238" s="34"/>
      <c r="D238" s="148" t="s">
        <v>157</v>
      </c>
      <c r="F238" s="149" t="s">
        <v>2847</v>
      </c>
      <c r="I238" s="146"/>
      <c r="L238" s="34"/>
      <c r="M238" s="147"/>
      <c r="T238" s="55"/>
      <c r="AT238" s="18" t="s">
        <v>157</v>
      </c>
      <c r="AU238" s="18" t="s">
        <v>86</v>
      </c>
    </row>
    <row r="239" spans="2:65" s="1" customFormat="1" ht="24.15" customHeight="1">
      <c r="B239" s="129"/>
      <c r="C239" s="170" t="s">
        <v>596</v>
      </c>
      <c r="D239" s="170" t="s">
        <v>257</v>
      </c>
      <c r="E239" s="172" t="s">
        <v>2852</v>
      </c>
      <c r="F239" s="173" t="s">
        <v>2853</v>
      </c>
      <c r="G239" s="174" t="s">
        <v>641</v>
      </c>
      <c r="H239" s="175">
        <v>1</v>
      </c>
      <c r="I239" s="176"/>
      <c r="J239" s="177">
        <f>ROUND(I239*H239,2)</f>
        <v>0</v>
      </c>
      <c r="K239" s="173" t="s">
        <v>152</v>
      </c>
      <c r="L239" s="178"/>
      <c r="M239" s="179" t="s">
        <v>3</v>
      </c>
      <c r="N239" s="180" t="s">
        <v>47</v>
      </c>
      <c r="P239" s="140">
        <f>O239*H239</f>
        <v>0</v>
      </c>
      <c r="Q239" s="140">
        <v>0.00105</v>
      </c>
      <c r="R239" s="140">
        <f>Q239*H239</f>
        <v>0.00105</v>
      </c>
      <c r="S239" s="140">
        <v>0</v>
      </c>
      <c r="T239" s="141">
        <f>S239*H239</f>
        <v>0</v>
      </c>
      <c r="AR239" s="142" t="s">
        <v>379</v>
      </c>
      <c r="AT239" s="142" t="s">
        <v>257</v>
      </c>
      <c r="AU239" s="142" t="s">
        <v>86</v>
      </c>
      <c r="AY239" s="18" t="s">
        <v>146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8" t="s">
        <v>84</v>
      </c>
      <c r="BK239" s="143">
        <f>ROUND(I239*H239,2)</f>
        <v>0</v>
      </c>
      <c r="BL239" s="18" t="s">
        <v>256</v>
      </c>
      <c r="BM239" s="142" t="s">
        <v>2854</v>
      </c>
    </row>
    <row r="240" spans="2:47" s="1" customFormat="1" ht="19.2">
      <c r="B240" s="34"/>
      <c r="D240" s="144" t="s">
        <v>155</v>
      </c>
      <c r="F240" s="145" t="s">
        <v>2853</v>
      </c>
      <c r="I240" s="146"/>
      <c r="L240" s="34"/>
      <c r="M240" s="147"/>
      <c r="T240" s="55"/>
      <c r="AT240" s="18" t="s">
        <v>155</v>
      </c>
      <c r="AU240" s="18" t="s">
        <v>86</v>
      </c>
    </row>
    <row r="241" spans="2:65" s="1" customFormat="1" ht="24.15" customHeight="1">
      <c r="B241" s="129"/>
      <c r="C241" s="130" t="s">
        <v>603</v>
      </c>
      <c r="D241" s="130" t="s">
        <v>148</v>
      </c>
      <c r="E241" s="132" t="s">
        <v>2855</v>
      </c>
      <c r="F241" s="133" t="s">
        <v>2856</v>
      </c>
      <c r="G241" s="134" t="s">
        <v>641</v>
      </c>
      <c r="H241" s="135">
        <v>23</v>
      </c>
      <c r="I241" s="136"/>
      <c r="J241" s="137">
        <f>ROUND(I241*H241,2)</f>
        <v>0</v>
      </c>
      <c r="K241" s="133" t="s">
        <v>152</v>
      </c>
      <c r="L241" s="34"/>
      <c r="M241" s="138" t="s">
        <v>3</v>
      </c>
      <c r="N241" s="139" t="s">
        <v>47</v>
      </c>
      <c r="P241" s="140">
        <f>O241*H241</f>
        <v>0</v>
      </c>
      <c r="Q241" s="140">
        <v>0</v>
      </c>
      <c r="R241" s="140">
        <f>Q241*H241</f>
        <v>0</v>
      </c>
      <c r="S241" s="140">
        <v>0</v>
      </c>
      <c r="T241" s="141">
        <f>S241*H241</f>
        <v>0</v>
      </c>
      <c r="AR241" s="142" t="s">
        <v>256</v>
      </c>
      <c r="AT241" s="142" t="s">
        <v>148</v>
      </c>
      <c r="AU241" s="142" t="s">
        <v>86</v>
      </c>
      <c r="AY241" s="18" t="s">
        <v>146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8" t="s">
        <v>84</v>
      </c>
      <c r="BK241" s="143">
        <f>ROUND(I241*H241,2)</f>
        <v>0</v>
      </c>
      <c r="BL241" s="18" t="s">
        <v>256</v>
      </c>
      <c r="BM241" s="142" t="s">
        <v>2857</v>
      </c>
    </row>
    <row r="242" spans="2:47" s="1" customFormat="1" ht="28.8">
      <c r="B242" s="34"/>
      <c r="D242" s="144" t="s">
        <v>155</v>
      </c>
      <c r="F242" s="145" t="s">
        <v>2858</v>
      </c>
      <c r="I242" s="146"/>
      <c r="L242" s="34"/>
      <c r="M242" s="147"/>
      <c r="T242" s="55"/>
      <c r="AT242" s="18" t="s">
        <v>155</v>
      </c>
      <c r="AU242" s="18" t="s">
        <v>86</v>
      </c>
    </row>
    <row r="243" spans="2:47" s="1" customFormat="1" ht="12">
      <c r="B243" s="34"/>
      <c r="D243" s="148" t="s">
        <v>157</v>
      </c>
      <c r="F243" s="149" t="s">
        <v>2859</v>
      </c>
      <c r="I243" s="146"/>
      <c r="L243" s="34"/>
      <c r="M243" s="147"/>
      <c r="T243" s="55"/>
      <c r="AT243" s="18" t="s">
        <v>157</v>
      </c>
      <c r="AU243" s="18" t="s">
        <v>86</v>
      </c>
    </row>
    <row r="244" spans="2:65" s="1" customFormat="1" ht="33" customHeight="1">
      <c r="B244" s="129"/>
      <c r="C244" s="130" t="s">
        <v>609</v>
      </c>
      <c r="D244" s="130" t="s">
        <v>148</v>
      </c>
      <c r="E244" s="132" t="s">
        <v>2860</v>
      </c>
      <c r="F244" s="133" t="s">
        <v>2861</v>
      </c>
      <c r="G244" s="134" t="s">
        <v>641</v>
      </c>
      <c r="H244" s="135">
        <v>40</v>
      </c>
      <c r="I244" s="136"/>
      <c r="J244" s="137">
        <f>ROUND(I244*H244,2)</f>
        <v>0</v>
      </c>
      <c r="K244" s="133" t="s">
        <v>152</v>
      </c>
      <c r="L244" s="34"/>
      <c r="M244" s="138" t="s">
        <v>3</v>
      </c>
      <c r="N244" s="139" t="s">
        <v>47</v>
      </c>
      <c r="P244" s="140">
        <f>O244*H244</f>
        <v>0</v>
      </c>
      <c r="Q244" s="140">
        <v>0</v>
      </c>
      <c r="R244" s="140">
        <f>Q244*H244</f>
        <v>0</v>
      </c>
      <c r="S244" s="140">
        <v>0</v>
      </c>
      <c r="T244" s="141">
        <f>S244*H244</f>
        <v>0</v>
      </c>
      <c r="AR244" s="142" t="s">
        <v>256</v>
      </c>
      <c r="AT244" s="142" t="s">
        <v>148</v>
      </c>
      <c r="AU244" s="142" t="s">
        <v>86</v>
      </c>
      <c r="AY244" s="18" t="s">
        <v>146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18" t="s">
        <v>84</v>
      </c>
      <c r="BK244" s="143">
        <f>ROUND(I244*H244,2)</f>
        <v>0</v>
      </c>
      <c r="BL244" s="18" t="s">
        <v>256</v>
      </c>
      <c r="BM244" s="142" t="s">
        <v>2862</v>
      </c>
    </row>
    <row r="245" spans="2:47" s="1" customFormat="1" ht="28.8">
      <c r="B245" s="34"/>
      <c r="D245" s="144" t="s">
        <v>155</v>
      </c>
      <c r="F245" s="145" t="s">
        <v>2863</v>
      </c>
      <c r="I245" s="146"/>
      <c r="L245" s="34"/>
      <c r="M245" s="147"/>
      <c r="T245" s="55"/>
      <c r="AT245" s="18" t="s">
        <v>155</v>
      </c>
      <c r="AU245" s="18" t="s">
        <v>86</v>
      </c>
    </row>
    <row r="246" spans="2:47" s="1" customFormat="1" ht="12">
      <c r="B246" s="34"/>
      <c r="D246" s="148" t="s">
        <v>157</v>
      </c>
      <c r="F246" s="149" t="s">
        <v>2864</v>
      </c>
      <c r="I246" s="146"/>
      <c r="L246" s="34"/>
      <c r="M246" s="147"/>
      <c r="T246" s="55"/>
      <c r="AT246" s="18" t="s">
        <v>157</v>
      </c>
      <c r="AU246" s="18" t="s">
        <v>86</v>
      </c>
    </row>
    <row r="247" spans="2:65" s="1" customFormat="1" ht="33" customHeight="1">
      <c r="B247" s="129"/>
      <c r="C247" s="130" t="s">
        <v>618</v>
      </c>
      <c r="D247" s="130" t="s">
        <v>148</v>
      </c>
      <c r="E247" s="132" t="s">
        <v>2865</v>
      </c>
      <c r="F247" s="133" t="s">
        <v>2866</v>
      </c>
      <c r="G247" s="134" t="s">
        <v>641</v>
      </c>
      <c r="H247" s="135">
        <v>23</v>
      </c>
      <c r="I247" s="136"/>
      <c r="J247" s="137">
        <f>ROUND(I247*H247,2)</f>
        <v>0</v>
      </c>
      <c r="K247" s="133" t="s">
        <v>152</v>
      </c>
      <c r="L247" s="34"/>
      <c r="M247" s="138" t="s">
        <v>3</v>
      </c>
      <c r="N247" s="139" t="s">
        <v>47</v>
      </c>
      <c r="P247" s="140">
        <f>O247*H247</f>
        <v>0</v>
      </c>
      <c r="Q247" s="140">
        <v>0</v>
      </c>
      <c r="R247" s="140">
        <f>Q247*H247</f>
        <v>0</v>
      </c>
      <c r="S247" s="140">
        <v>0</v>
      </c>
      <c r="T247" s="141">
        <f>S247*H247</f>
        <v>0</v>
      </c>
      <c r="AR247" s="142" t="s">
        <v>256</v>
      </c>
      <c r="AT247" s="142" t="s">
        <v>148</v>
      </c>
      <c r="AU247" s="142" t="s">
        <v>86</v>
      </c>
      <c r="AY247" s="18" t="s">
        <v>146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8" t="s">
        <v>84</v>
      </c>
      <c r="BK247" s="143">
        <f>ROUND(I247*H247,2)</f>
        <v>0</v>
      </c>
      <c r="BL247" s="18" t="s">
        <v>256</v>
      </c>
      <c r="BM247" s="142" t="s">
        <v>2867</v>
      </c>
    </row>
    <row r="248" spans="2:47" s="1" customFormat="1" ht="28.8">
      <c r="B248" s="34"/>
      <c r="D248" s="144" t="s">
        <v>155</v>
      </c>
      <c r="F248" s="145" t="s">
        <v>2868</v>
      </c>
      <c r="I248" s="146"/>
      <c r="L248" s="34"/>
      <c r="M248" s="147"/>
      <c r="T248" s="55"/>
      <c r="AT248" s="18" t="s">
        <v>155</v>
      </c>
      <c r="AU248" s="18" t="s">
        <v>86</v>
      </c>
    </row>
    <row r="249" spans="2:47" s="1" customFormat="1" ht="12">
      <c r="B249" s="34"/>
      <c r="D249" s="148" t="s">
        <v>157</v>
      </c>
      <c r="F249" s="149" t="s">
        <v>2869</v>
      </c>
      <c r="I249" s="146"/>
      <c r="L249" s="34"/>
      <c r="M249" s="147"/>
      <c r="T249" s="55"/>
      <c r="AT249" s="18" t="s">
        <v>157</v>
      </c>
      <c r="AU249" s="18" t="s">
        <v>86</v>
      </c>
    </row>
    <row r="250" spans="2:65" s="1" customFormat="1" ht="37.95" customHeight="1">
      <c r="B250" s="129"/>
      <c r="C250" s="130" t="s">
        <v>625</v>
      </c>
      <c r="D250" s="130" t="s">
        <v>148</v>
      </c>
      <c r="E250" s="132" t="s">
        <v>2870</v>
      </c>
      <c r="F250" s="133" t="s">
        <v>2871</v>
      </c>
      <c r="G250" s="134" t="s">
        <v>641</v>
      </c>
      <c r="H250" s="135">
        <v>2</v>
      </c>
      <c r="I250" s="136"/>
      <c r="J250" s="137">
        <f>ROUND(I250*H250,2)</f>
        <v>0</v>
      </c>
      <c r="K250" s="133" t="s">
        <v>152</v>
      </c>
      <c r="L250" s="34"/>
      <c r="M250" s="138" t="s">
        <v>3</v>
      </c>
      <c r="N250" s="139" t="s">
        <v>47</v>
      </c>
      <c r="P250" s="140">
        <f>O250*H250</f>
        <v>0</v>
      </c>
      <c r="Q250" s="140">
        <v>0</v>
      </c>
      <c r="R250" s="140">
        <f>Q250*H250</f>
        <v>0</v>
      </c>
      <c r="S250" s="140">
        <v>0</v>
      </c>
      <c r="T250" s="141">
        <f>S250*H250</f>
        <v>0</v>
      </c>
      <c r="AR250" s="142" t="s">
        <v>256</v>
      </c>
      <c r="AT250" s="142" t="s">
        <v>148</v>
      </c>
      <c r="AU250" s="142" t="s">
        <v>86</v>
      </c>
      <c r="AY250" s="18" t="s">
        <v>146</v>
      </c>
      <c r="BE250" s="143">
        <f>IF(N250="základní",J250,0)</f>
        <v>0</v>
      </c>
      <c r="BF250" s="143">
        <f>IF(N250="snížená",J250,0)</f>
        <v>0</v>
      </c>
      <c r="BG250" s="143">
        <f>IF(N250="zákl. přenesená",J250,0)</f>
        <v>0</v>
      </c>
      <c r="BH250" s="143">
        <f>IF(N250="sníž. přenesená",J250,0)</f>
        <v>0</v>
      </c>
      <c r="BI250" s="143">
        <f>IF(N250="nulová",J250,0)</f>
        <v>0</v>
      </c>
      <c r="BJ250" s="18" t="s">
        <v>84</v>
      </c>
      <c r="BK250" s="143">
        <f>ROUND(I250*H250,2)</f>
        <v>0</v>
      </c>
      <c r="BL250" s="18" t="s">
        <v>256</v>
      </c>
      <c r="BM250" s="142" t="s">
        <v>2872</v>
      </c>
    </row>
    <row r="251" spans="2:47" s="1" customFormat="1" ht="28.8">
      <c r="B251" s="34"/>
      <c r="D251" s="144" t="s">
        <v>155</v>
      </c>
      <c r="F251" s="145" t="s">
        <v>2873</v>
      </c>
      <c r="I251" s="146"/>
      <c r="L251" s="34"/>
      <c r="M251" s="147"/>
      <c r="T251" s="55"/>
      <c r="AT251" s="18" t="s">
        <v>155</v>
      </c>
      <c r="AU251" s="18" t="s">
        <v>86</v>
      </c>
    </row>
    <row r="252" spans="2:47" s="1" customFormat="1" ht="12">
      <c r="B252" s="34"/>
      <c r="D252" s="148" t="s">
        <v>157</v>
      </c>
      <c r="F252" s="149" t="s">
        <v>2874</v>
      </c>
      <c r="I252" s="146"/>
      <c r="L252" s="34"/>
      <c r="M252" s="147"/>
      <c r="T252" s="55"/>
      <c r="AT252" s="18" t="s">
        <v>157</v>
      </c>
      <c r="AU252" s="18" t="s">
        <v>86</v>
      </c>
    </row>
    <row r="253" spans="2:65" s="1" customFormat="1" ht="37.95" customHeight="1">
      <c r="B253" s="129"/>
      <c r="C253" s="130" t="s">
        <v>632</v>
      </c>
      <c r="D253" s="130" t="s">
        <v>148</v>
      </c>
      <c r="E253" s="132" t="s">
        <v>2875</v>
      </c>
      <c r="F253" s="133" t="s">
        <v>2876</v>
      </c>
      <c r="G253" s="134" t="s">
        <v>641</v>
      </c>
      <c r="H253" s="135">
        <v>47</v>
      </c>
      <c r="I253" s="136"/>
      <c r="J253" s="137">
        <f>ROUND(I253*H253,2)</f>
        <v>0</v>
      </c>
      <c r="K253" s="133" t="s">
        <v>152</v>
      </c>
      <c r="L253" s="34"/>
      <c r="M253" s="138" t="s">
        <v>3</v>
      </c>
      <c r="N253" s="139" t="s">
        <v>47</v>
      </c>
      <c r="P253" s="140">
        <f>O253*H253</f>
        <v>0</v>
      </c>
      <c r="Q253" s="140">
        <v>0</v>
      </c>
      <c r="R253" s="140">
        <f>Q253*H253</f>
        <v>0</v>
      </c>
      <c r="S253" s="140">
        <v>0</v>
      </c>
      <c r="T253" s="141">
        <f>S253*H253</f>
        <v>0</v>
      </c>
      <c r="AR253" s="142" t="s">
        <v>256</v>
      </c>
      <c r="AT253" s="142" t="s">
        <v>148</v>
      </c>
      <c r="AU253" s="142" t="s">
        <v>86</v>
      </c>
      <c r="AY253" s="18" t="s">
        <v>146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8" t="s">
        <v>84</v>
      </c>
      <c r="BK253" s="143">
        <f>ROUND(I253*H253,2)</f>
        <v>0</v>
      </c>
      <c r="BL253" s="18" t="s">
        <v>256</v>
      </c>
      <c r="BM253" s="142" t="s">
        <v>2877</v>
      </c>
    </row>
    <row r="254" spans="2:47" s="1" customFormat="1" ht="38.4">
      <c r="B254" s="34"/>
      <c r="D254" s="144" t="s">
        <v>155</v>
      </c>
      <c r="F254" s="145" t="s">
        <v>2878</v>
      </c>
      <c r="I254" s="146"/>
      <c r="L254" s="34"/>
      <c r="M254" s="147"/>
      <c r="T254" s="55"/>
      <c r="AT254" s="18" t="s">
        <v>155</v>
      </c>
      <c r="AU254" s="18" t="s">
        <v>86</v>
      </c>
    </row>
    <row r="255" spans="2:47" s="1" customFormat="1" ht="12">
      <c r="B255" s="34"/>
      <c r="D255" s="148" t="s">
        <v>157</v>
      </c>
      <c r="F255" s="149" t="s">
        <v>2879</v>
      </c>
      <c r="I255" s="146"/>
      <c r="L255" s="34"/>
      <c r="M255" s="147"/>
      <c r="T255" s="55"/>
      <c r="AT255" s="18" t="s">
        <v>157</v>
      </c>
      <c r="AU255" s="18" t="s">
        <v>86</v>
      </c>
    </row>
    <row r="256" spans="2:65" s="1" customFormat="1" ht="16.5" customHeight="1">
      <c r="B256" s="129"/>
      <c r="C256" s="170" t="s">
        <v>638</v>
      </c>
      <c r="D256" s="170" t="s">
        <v>257</v>
      </c>
      <c r="E256" s="172" t="s">
        <v>2880</v>
      </c>
      <c r="F256" s="173" t="s">
        <v>2881</v>
      </c>
      <c r="G256" s="174" t="s">
        <v>641</v>
      </c>
      <c r="H256" s="175">
        <v>2</v>
      </c>
      <c r="I256" s="176"/>
      <c r="J256" s="177">
        <f>ROUND(I256*H256,2)</f>
        <v>0</v>
      </c>
      <c r="K256" s="173" t="s">
        <v>152</v>
      </c>
      <c r="L256" s="178"/>
      <c r="M256" s="179" t="s">
        <v>3</v>
      </c>
      <c r="N256" s="180" t="s">
        <v>47</v>
      </c>
      <c r="P256" s="140">
        <f>O256*H256</f>
        <v>0</v>
      </c>
      <c r="Q256" s="140">
        <v>0.00046</v>
      </c>
      <c r="R256" s="140">
        <f>Q256*H256</f>
        <v>0.00092</v>
      </c>
      <c r="S256" s="140">
        <v>0</v>
      </c>
      <c r="T256" s="141">
        <f>S256*H256</f>
        <v>0</v>
      </c>
      <c r="AR256" s="142" t="s">
        <v>379</v>
      </c>
      <c r="AT256" s="142" t="s">
        <v>257</v>
      </c>
      <c r="AU256" s="142" t="s">
        <v>86</v>
      </c>
      <c r="AY256" s="18" t="s">
        <v>146</v>
      </c>
      <c r="BE256" s="143">
        <f>IF(N256="základní",J256,0)</f>
        <v>0</v>
      </c>
      <c r="BF256" s="143">
        <f>IF(N256="snížená",J256,0)</f>
        <v>0</v>
      </c>
      <c r="BG256" s="143">
        <f>IF(N256="zákl. přenesená",J256,0)</f>
        <v>0</v>
      </c>
      <c r="BH256" s="143">
        <f>IF(N256="sníž. přenesená",J256,0)</f>
        <v>0</v>
      </c>
      <c r="BI256" s="143">
        <f>IF(N256="nulová",J256,0)</f>
        <v>0</v>
      </c>
      <c r="BJ256" s="18" t="s">
        <v>84</v>
      </c>
      <c r="BK256" s="143">
        <f>ROUND(I256*H256,2)</f>
        <v>0</v>
      </c>
      <c r="BL256" s="18" t="s">
        <v>256</v>
      </c>
      <c r="BM256" s="142" t="s">
        <v>2882</v>
      </c>
    </row>
    <row r="257" spans="2:47" s="1" customFormat="1" ht="12">
      <c r="B257" s="34"/>
      <c r="D257" s="144" t="s">
        <v>155</v>
      </c>
      <c r="F257" s="145" t="s">
        <v>2881</v>
      </c>
      <c r="I257" s="146"/>
      <c r="L257" s="34"/>
      <c r="M257" s="147"/>
      <c r="T257" s="55"/>
      <c r="AT257" s="18" t="s">
        <v>155</v>
      </c>
      <c r="AU257" s="18" t="s">
        <v>86</v>
      </c>
    </row>
    <row r="258" spans="2:65" s="1" customFormat="1" ht="24.15" customHeight="1">
      <c r="B258" s="129"/>
      <c r="C258" s="170" t="s">
        <v>646</v>
      </c>
      <c r="D258" s="170" t="s">
        <v>257</v>
      </c>
      <c r="E258" s="172" t="s">
        <v>2883</v>
      </c>
      <c r="F258" s="173" t="s">
        <v>2884</v>
      </c>
      <c r="G258" s="174" t="s">
        <v>641</v>
      </c>
      <c r="H258" s="175">
        <v>3</v>
      </c>
      <c r="I258" s="176"/>
      <c r="J258" s="177">
        <f>ROUND(I258*H258,2)</f>
        <v>0</v>
      </c>
      <c r="K258" s="173" t="s">
        <v>152</v>
      </c>
      <c r="L258" s="178"/>
      <c r="M258" s="179" t="s">
        <v>3</v>
      </c>
      <c r="N258" s="180" t="s">
        <v>47</v>
      </c>
      <c r="P258" s="140">
        <f>O258*H258</f>
        <v>0</v>
      </c>
      <c r="Q258" s="140">
        <v>0.00115</v>
      </c>
      <c r="R258" s="140">
        <f>Q258*H258</f>
        <v>0.00345</v>
      </c>
      <c r="S258" s="140">
        <v>0</v>
      </c>
      <c r="T258" s="141">
        <f>S258*H258</f>
        <v>0</v>
      </c>
      <c r="AR258" s="142" t="s">
        <v>379</v>
      </c>
      <c r="AT258" s="142" t="s">
        <v>257</v>
      </c>
      <c r="AU258" s="142" t="s">
        <v>86</v>
      </c>
      <c r="AY258" s="18" t="s">
        <v>146</v>
      </c>
      <c r="BE258" s="143">
        <f>IF(N258="základní",J258,0)</f>
        <v>0</v>
      </c>
      <c r="BF258" s="143">
        <f>IF(N258="snížená",J258,0)</f>
        <v>0</v>
      </c>
      <c r="BG258" s="143">
        <f>IF(N258="zákl. přenesená",J258,0)</f>
        <v>0</v>
      </c>
      <c r="BH258" s="143">
        <f>IF(N258="sníž. přenesená",J258,0)</f>
        <v>0</v>
      </c>
      <c r="BI258" s="143">
        <f>IF(N258="nulová",J258,0)</f>
        <v>0</v>
      </c>
      <c r="BJ258" s="18" t="s">
        <v>84</v>
      </c>
      <c r="BK258" s="143">
        <f>ROUND(I258*H258,2)</f>
        <v>0</v>
      </c>
      <c r="BL258" s="18" t="s">
        <v>256</v>
      </c>
      <c r="BM258" s="142" t="s">
        <v>2885</v>
      </c>
    </row>
    <row r="259" spans="2:47" s="1" customFormat="1" ht="19.2">
      <c r="B259" s="34"/>
      <c r="D259" s="144" t="s">
        <v>155</v>
      </c>
      <c r="F259" s="145" t="s">
        <v>2884</v>
      </c>
      <c r="I259" s="146"/>
      <c r="L259" s="34"/>
      <c r="M259" s="147"/>
      <c r="T259" s="55"/>
      <c r="AT259" s="18" t="s">
        <v>155</v>
      </c>
      <c r="AU259" s="18" t="s">
        <v>86</v>
      </c>
    </row>
    <row r="260" spans="2:65" s="1" customFormat="1" ht="24.15" customHeight="1">
      <c r="B260" s="129"/>
      <c r="C260" s="170" t="s">
        <v>650</v>
      </c>
      <c r="D260" s="170" t="s">
        <v>257</v>
      </c>
      <c r="E260" s="172" t="s">
        <v>2886</v>
      </c>
      <c r="F260" s="173" t="s">
        <v>2887</v>
      </c>
      <c r="G260" s="174" t="s">
        <v>641</v>
      </c>
      <c r="H260" s="175">
        <v>23</v>
      </c>
      <c r="I260" s="176"/>
      <c r="J260" s="177">
        <f>ROUND(I260*H260,2)</f>
        <v>0</v>
      </c>
      <c r="K260" s="173" t="s">
        <v>152</v>
      </c>
      <c r="L260" s="178"/>
      <c r="M260" s="179" t="s">
        <v>3</v>
      </c>
      <c r="N260" s="180" t="s">
        <v>47</v>
      </c>
      <c r="P260" s="140">
        <f>O260*H260</f>
        <v>0</v>
      </c>
      <c r="Q260" s="140">
        <v>0.00255</v>
      </c>
      <c r="R260" s="140">
        <f>Q260*H260</f>
        <v>0.05865000000000001</v>
      </c>
      <c r="S260" s="140">
        <v>0</v>
      </c>
      <c r="T260" s="141">
        <f>S260*H260</f>
        <v>0</v>
      </c>
      <c r="AR260" s="142" t="s">
        <v>379</v>
      </c>
      <c r="AT260" s="142" t="s">
        <v>257</v>
      </c>
      <c r="AU260" s="142" t="s">
        <v>86</v>
      </c>
      <c r="AY260" s="18" t="s">
        <v>146</v>
      </c>
      <c r="BE260" s="143">
        <f>IF(N260="základní",J260,0)</f>
        <v>0</v>
      </c>
      <c r="BF260" s="143">
        <f>IF(N260="snížená",J260,0)</f>
        <v>0</v>
      </c>
      <c r="BG260" s="143">
        <f>IF(N260="zákl. přenesená",J260,0)</f>
        <v>0</v>
      </c>
      <c r="BH260" s="143">
        <f>IF(N260="sníž. přenesená",J260,0)</f>
        <v>0</v>
      </c>
      <c r="BI260" s="143">
        <f>IF(N260="nulová",J260,0)</f>
        <v>0</v>
      </c>
      <c r="BJ260" s="18" t="s">
        <v>84</v>
      </c>
      <c r="BK260" s="143">
        <f>ROUND(I260*H260,2)</f>
        <v>0</v>
      </c>
      <c r="BL260" s="18" t="s">
        <v>256</v>
      </c>
      <c r="BM260" s="142" t="s">
        <v>2888</v>
      </c>
    </row>
    <row r="261" spans="2:47" s="1" customFormat="1" ht="19.2">
      <c r="B261" s="34"/>
      <c r="D261" s="144" t="s">
        <v>155</v>
      </c>
      <c r="F261" s="145" t="s">
        <v>2887</v>
      </c>
      <c r="I261" s="146"/>
      <c r="L261" s="34"/>
      <c r="M261" s="147"/>
      <c r="T261" s="55"/>
      <c r="AT261" s="18" t="s">
        <v>155</v>
      </c>
      <c r="AU261" s="18" t="s">
        <v>86</v>
      </c>
    </row>
    <row r="262" spans="2:65" s="1" customFormat="1" ht="24.15" customHeight="1">
      <c r="B262" s="129"/>
      <c r="C262" s="170" t="s">
        <v>654</v>
      </c>
      <c r="D262" s="170" t="s">
        <v>257</v>
      </c>
      <c r="E262" s="172" t="s">
        <v>2889</v>
      </c>
      <c r="F262" s="173" t="s">
        <v>2890</v>
      </c>
      <c r="G262" s="174" t="s">
        <v>641</v>
      </c>
      <c r="H262" s="175">
        <v>28</v>
      </c>
      <c r="I262" s="176"/>
      <c r="J262" s="177">
        <f>ROUND(I262*H262,2)</f>
        <v>0</v>
      </c>
      <c r="K262" s="173" t="s">
        <v>152</v>
      </c>
      <c r="L262" s="178"/>
      <c r="M262" s="179" t="s">
        <v>3</v>
      </c>
      <c r="N262" s="180" t="s">
        <v>47</v>
      </c>
      <c r="P262" s="140">
        <f>O262*H262</f>
        <v>0</v>
      </c>
      <c r="Q262" s="140">
        <v>0.001</v>
      </c>
      <c r="R262" s="140">
        <f>Q262*H262</f>
        <v>0.028</v>
      </c>
      <c r="S262" s="140">
        <v>0</v>
      </c>
      <c r="T262" s="141">
        <f>S262*H262</f>
        <v>0</v>
      </c>
      <c r="AR262" s="142" t="s">
        <v>379</v>
      </c>
      <c r="AT262" s="142" t="s">
        <v>257</v>
      </c>
      <c r="AU262" s="142" t="s">
        <v>86</v>
      </c>
      <c r="AY262" s="18" t="s">
        <v>146</v>
      </c>
      <c r="BE262" s="143">
        <f>IF(N262="základní",J262,0)</f>
        <v>0</v>
      </c>
      <c r="BF262" s="143">
        <f>IF(N262="snížená",J262,0)</f>
        <v>0</v>
      </c>
      <c r="BG262" s="143">
        <f>IF(N262="zákl. přenesená",J262,0)</f>
        <v>0</v>
      </c>
      <c r="BH262" s="143">
        <f>IF(N262="sníž. přenesená",J262,0)</f>
        <v>0</v>
      </c>
      <c r="BI262" s="143">
        <f>IF(N262="nulová",J262,0)</f>
        <v>0</v>
      </c>
      <c r="BJ262" s="18" t="s">
        <v>84</v>
      </c>
      <c r="BK262" s="143">
        <f>ROUND(I262*H262,2)</f>
        <v>0</v>
      </c>
      <c r="BL262" s="18" t="s">
        <v>256</v>
      </c>
      <c r="BM262" s="142" t="s">
        <v>2891</v>
      </c>
    </row>
    <row r="263" spans="2:47" s="1" customFormat="1" ht="19.2">
      <c r="B263" s="34"/>
      <c r="D263" s="144" t="s">
        <v>155</v>
      </c>
      <c r="F263" s="145" t="s">
        <v>2890</v>
      </c>
      <c r="I263" s="146"/>
      <c r="L263" s="34"/>
      <c r="M263" s="147"/>
      <c r="T263" s="55"/>
      <c r="AT263" s="18" t="s">
        <v>155</v>
      </c>
      <c r="AU263" s="18" t="s">
        <v>86</v>
      </c>
    </row>
    <row r="264" spans="2:65" s="1" customFormat="1" ht="24.15" customHeight="1">
      <c r="B264" s="129"/>
      <c r="C264" s="170" t="s">
        <v>658</v>
      </c>
      <c r="D264" s="170" t="s">
        <v>257</v>
      </c>
      <c r="E264" s="172" t="s">
        <v>2892</v>
      </c>
      <c r="F264" s="173" t="s">
        <v>2893</v>
      </c>
      <c r="G264" s="174" t="s">
        <v>641</v>
      </c>
      <c r="H264" s="175">
        <v>25</v>
      </c>
      <c r="I264" s="176"/>
      <c r="J264" s="177">
        <f>ROUND(I264*H264,2)</f>
        <v>0</v>
      </c>
      <c r="K264" s="173" t="s">
        <v>152</v>
      </c>
      <c r="L264" s="178"/>
      <c r="M264" s="179" t="s">
        <v>3</v>
      </c>
      <c r="N264" s="180" t="s">
        <v>47</v>
      </c>
      <c r="P264" s="140">
        <f>O264*H264</f>
        <v>0</v>
      </c>
      <c r="Q264" s="140">
        <v>0.0013</v>
      </c>
      <c r="R264" s="140">
        <f>Q264*H264</f>
        <v>0.0325</v>
      </c>
      <c r="S264" s="140">
        <v>0</v>
      </c>
      <c r="T264" s="141">
        <f>S264*H264</f>
        <v>0</v>
      </c>
      <c r="AR264" s="142" t="s">
        <v>379</v>
      </c>
      <c r="AT264" s="142" t="s">
        <v>257</v>
      </c>
      <c r="AU264" s="142" t="s">
        <v>86</v>
      </c>
      <c r="AY264" s="18" t="s">
        <v>146</v>
      </c>
      <c r="BE264" s="143">
        <f>IF(N264="základní",J264,0)</f>
        <v>0</v>
      </c>
      <c r="BF264" s="143">
        <f>IF(N264="snížená",J264,0)</f>
        <v>0</v>
      </c>
      <c r="BG264" s="143">
        <f>IF(N264="zákl. přenesená",J264,0)</f>
        <v>0</v>
      </c>
      <c r="BH264" s="143">
        <f>IF(N264="sníž. přenesená",J264,0)</f>
        <v>0</v>
      </c>
      <c r="BI264" s="143">
        <f>IF(N264="nulová",J264,0)</f>
        <v>0</v>
      </c>
      <c r="BJ264" s="18" t="s">
        <v>84</v>
      </c>
      <c r="BK264" s="143">
        <f>ROUND(I264*H264,2)</f>
        <v>0</v>
      </c>
      <c r="BL264" s="18" t="s">
        <v>256</v>
      </c>
      <c r="BM264" s="142" t="s">
        <v>2894</v>
      </c>
    </row>
    <row r="265" spans="2:47" s="1" customFormat="1" ht="19.2">
      <c r="B265" s="34"/>
      <c r="D265" s="144" t="s">
        <v>155</v>
      </c>
      <c r="F265" s="145" t="s">
        <v>2893</v>
      </c>
      <c r="I265" s="146"/>
      <c r="L265" s="34"/>
      <c r="M265" s="147"/>
      <c r="T265" s="55"/>
      <c r="AT265" s="18" t="s">
        <v>155</v>
      </c>
      <c r="AU265" s="18" t="s">
        <v>86</v>
      </c>
    </row>
    <row r="266" spans="2:65" s="1" customFormat="1" ht="24.15" customHeight="1">
      <c r="B266" s="129"/>
      <c r="C266" s="170" t="s">
        <v>664</v>
      </c>
      <c r="D266" s="170" t="s">
        <v>257</v>
      </c>
      <c r="E266" s="172" t="s">
        <v>2895</v>
      </c>
      <c r="F266" s="173" t="s">
        <v>2896</v>
      </c>
      <c r="G266" s="174" t="s">
        <v>641</v>
      </c>
      <c r="H266" s="175">
        <v>9</v>
      </c>
      <c r="I266" s="176"/>
      <c r="J266" s="177">
        <f>ROUND(I266*H266,2)</f>
        <v>0</v>
      </c>
      <c r="K266" s="173" t="s">
        <v>152</v>
      </c>
      <c r="L266" s="178"/>
      <c r="M266" s="179" t="s">
        <v>3</v>
      </c>
      <c r="N266" s="180" t="s">
        <v>47</v>
      </c>
      <c r="P266" s="140">
        <f>O266*H266</f>
        <v>0</v>
      </c>
      <c r="Q266" s="140">
        <v>0.00106</v>
      </c>
      <c r="R266" s="140">
        <f>Q266*H266</f>
        <v>0.00954</v>
      </c>
      <c r="S266" s="140">
        <v>0</v>
      </c>
      <c r="T266" s="141">
        <f>S266*H266</f>
        <v>0</v>
      </c>
      <c r="AR266" s="142" t="s">
        <v>379</v>
      </c>
      <c r="AT266" s="142" t="s">
        <v>257</v>
      </c>
      <c r="AU266" s="142" t="s">
        <v>86</v>
      </c>
      <c r="AY266" s="18" t="s">
        <v>146</v>
      </c>
      <c r="BE266" s="143">
        <f>IF(N266="základní",J266,0)</f>
        <v>0</v>
      </c>
      <c r="BF266" s="143">
        <f>IF(N266="snížená",J266,0)</f>
        <v>0</v>
      </c>
      <c r="BG266" s="143">
        <f>IF(N266="zákl. přenesená",J266,0)</f>
        <v>0</v>
      </c>
      <c r="BH266" s="143">
        <f>IF(N266="sníž. přenesená",J266,0)</f>
        <v>0</v>
      </c>
      <c r="BI266" s="143">
        <f>IF(N266="nulová",J266,0)</f>
        <v>0</v>
      </c>
      <c r="BJ266" s="18" t="s">
        <v>84</v>
      </c>
      <c r="BK266" s="143">
        <f>ROUND(I266*H266,2)</f>
        <v>0</v>
      </c>
      <c r="BL266" s="18" t="s">
        <v>256</v>
      </c>
      <c r="BM266" s="142" t="s">
        <v>2897</v>
      </c>
    </row>
    <row r="267" spans="2:47" s="1" customFormat="1" ht="19.2">
      <c r="B267" s="34"/>
      <c r="D267" s="144" t="s">
        <v>155</v>
      </c>
      <c r="F267" s="145" t="s">
        <v>2896</v>
      </c>
      <c r="I267" s="146"/>
      <c r="L267" s="34"/>
      <c r="M267" s="147"/>
      <c r="T267" s="55"/>
      <c r="AT267" s="18" t="s">
        <v>155</v>
      </c>
      <c r="AU267" s="18" t="s">
        <v>86</v>
      </c>
    </row>
    <row r="268" spans="2:65" s="1" customFormat="1" ht="16.5" customHeight="1">
      <c r="B268" s="129"/>
      <c r="C268" s="170" t="s">
        <v>668</v>
      </c>
      <c r="D268" s="170" t="s">
        <v>257</v>
      </c>
      <c r="E268" s="172" t="s">
        <v>2898</v>
      </c>
      <c r="F268" s="173" t="s">
        <v>2899</v>
      </c>
      <c r="G268" s="174" t="s">
        <v>641</v>
      </c>
      <c r="H268" s="175">
        <v>23</v>
      </c>
      <c r="I268" s="176"/>
      <c r="J268" s="177">
        <f>ROUND(I268*H268,2)</f>
        <v>0</v>
      </c>
      <c r="K268" s="173" t="s">
        <v>152</v>
      </c>
      <c r="L268" s="178"/>
      <c r="M268" s="179" t="s">
        <v>3</v>
      </c>
      <c r="N268" s="180" t="s">
        <v>47</v>
      </c>
      <c r="P268" s="140">
        <f>O268*H268</f>
        <v>0</v>
      </c>
      <c r="Q268" s="140">
        <v>0.001</v>
      </c>
      <c r="R268" s="140">
        <f>Q268*H268</f>
        <v>0.023</v>
      </c>
      <c r="S268" s="140">
        <v>0</v>
      </c>
      <c r="T268" s="141">
        <f>S268*H268</f>
        <v>0</v>
      </c>
      <c r="AR268" s="142" t="s">
        <v>379</v>
      </c>
      <c r="AT268" s="142" t="s">
        <v>257</v>
      </c>
      <c r="AU268" s="142" t="s">
        <v>86</v>
      </c>
      <c r="AY268" s="18" t="s">
        <v>146</v>
      </c>
      <c r="BE268" s="143">
        <f>IF(N268="základní",J268,0)</f>
        <v>0</v>
      </c>
      <c r="BF268" s="143">
        <f>IF(N268="snížená",J268,0)</f>
        <v>0</v>
      </c>
      <c r="BG268" s="143">
        <f>IF(N268="zákl. přenesená",J268,0)</f>
        <v>0</v>
      </c>
      <c r="BH268" s="143">
        <f>IF(N268="sníž. přenesená",J268,0)</f>
        <v>0</v>
      </c>
      <c r="BI268" s="143">
        <f>IF(N268="nulová",J268,0)</f>
        <v>0</v>
      </c>
      <c r="BJ268" s="18" t="s">
        <v>84</v>
      </c>
      <c r="BK268" s="143">
        <f>ROUND(I268*H268,2)</f>
        <v>0</v>
      </c>
      <c r="BL268" s="18" t="s">
        <v>256</v>
      </c>
      <c r="BM268" s="142" t="s">
        <v>2900</v>
      </c>
    </row>
    <row r="269" spans="2:47" s="1" customFormat="1" ht="12">
      <c r="B269" s="34"/>
      <c r="D269" s="144" t="s">
        <v>155</v>
      </c>
      <c r="F269" s="145" t="s">
        <v>2899</v>
      </c>
      <c r="I269" s="146"/>
      <c r="L269" s="34"/>
      <c r="M269" s="147"/>
      <c r="T269" s="55"/>
      <c r="AT269" s="18" t="s">
        <v>155</v>
      </c>
      <c r="AU269" s="18" t="s">
        <v>86</v>
      </c>
    </row>
    <row r="270" spans="2:65" s="1" customFormat="1" ht="16.5" customHeight="1">
      <c r="B270" s="129"/>
      <c r="C270" s="170" t="s">
        <v>672</v>
      </c>
      <c r="D270" s="170" t="s">
        <v>257</v>
      </c>
      <c r="E270" s="172" t="s">
        <v>2901</v>
      </c>
      <c r="F270" s="173" t="s">
        <v>2902</v>
      </c>
      <c r="G270" s="174" t="s">
        <v>641</v>
      </c>
      <c r="H270" s="175">
        <v>22</v>
      </c>
      <c r="I270" s="176"/>
      <c r="J270" s="177">
        <f>ROUND(I270*H270,2)</f>
        <v>0</v>
      </c>
      <c r="K270" s="173" t="s">
        <v>152</v>
      </c>
      <c r="L270" s="178"/>
      <c r="M270" s="179" t="s">
        <v>3</v>
      </c>
      <c r="N270" s="180" t="s">
        <v>47</v>
      </c>
      <c r="P270" s="140">
        <f>O270*H270</f>
        <v>0</v>
      </c>
      <c r="Q270" s="140">
        <v>0.00027</v>
      </c>
      <c r="R270" s="140">
        <f>Q270*H270</f>
        <v>0.00594</v>
      </c>
      <c r="S270" s="140">
        <v>0</v>
      </c>
      <c r="T270" s="141">
        <f>S270*H270</f>
        <v>0</v>
      </c>
      <c r="AR270" s="142" t="s">
        <v>379</v>
      </c>
      <c r="AT270" s="142" t="s">
        <v>257</v>
      </c>
      <c r="AU270" s="142" t="s">
        <v>86</v>
      </c>
      <c r="AY270" s="18" t="s">
        <v>146</v>
      </c>
      <c r="BE270" s="143">
        <f>IF(N270="základní",J270,0)</f>
        <v>0</v>
      </c>
      <c r="BF270" s="143">
        <f>IF(N270="snížená",J270,0)</f>
        <v>0</v>
      </c>
      <c r="BG270" s="143">
        <f>IF(N270="zákl. přenesená",J270,0)</f>
        <v>0</v>
      </c>
      <c r="BH270" s="143">
        <f>IF(N270="sníž. přenesená",J270,0)</f>
        <v>0</v>
      </c>
      <c r="BI270" s="143">
        <f>IF(N270="nulová",J270,0)</f>
        <v>0</v>
      </c>
      <c r="BJ270" s="18" t="s">
        <v>84</v>
      </c>
      <c r="BK270" s="143">
        <f>ROUND(I270*H270,2)</f>
        <v>0</v>
      </c>
      <c r="BL270" s="18" t="s">
        <v>256</v>
      </c>
      <c r="BM270" s="142" t="s">
        <v>2903</v>
      </c>
    </row>
    <row r="271" spans="2:47" s="1" customFormat="1" ht="12">
      <c r="B271" s="34"/>
      <c r="D271" s="144" t="s">
        <v>155</v>
      </c>
      <c r="F271" s="145" t="s">
        <v>2902</v>
      </c>
      <c r="I271" s="146"/>
      <c r="L271" s="34"/>
      <c r="M271" s="147"/>
      <c r="T271" s="55"/>
      <c r="AT271" s="18" t="s">
        <v>155</v>
      </c>
      <c r="AU271" s="18" t="s">
        <v>86</v>
      </c>
    </row>
    <row r="272" spans="2:65" s="1" customFormat="1" ht="24.15" customHeight="1">
      <c r="B272" s="129"/>
      <c r="C272" s="130" t="s">
        <v>676</v>
      </c>
      <c r="D272" s="130" t="s">
        <v>148</v>
      </c>
      <c r="E272" s="132" t="s">
        <v>2904</v>
      </c>
      <c r="F272" s="133" t="s">
        <v>2905</v>
      </c>
      <c r="G272" s="134" t="s">
        <v>375</v>
      </c>
      <c r="H272" s="135">
        <v>50</v>
      </c>
      <c r="I272" s="136"/>
      <c r="J272" s="137">
        <f>ROUND(I272*H272,2)</f>
        <v>0</v>
      </c>
      <c r="K272" s="133" t="s">
        <v>152</v>
      </c>
      <c r="L272" s="34"/>
      <c r="M272" s="138" t="s">
        <v>3</v>
      </c>
      <c r="N272" s="139" t="s">
        <v>47</v>
      </c>
      <c r="P272" s="140">
        <f>O272*H272</f>
        <v>0</v>
      </c>
      <c r="Q272" s="140">
        <v>0</v>
      </c>
      <c r="R272" s="140">
        <f>Q272*H272</f>
        <v>0</v>
      </c>
      <c r="S272" s="140">
        <v>0</v>
      </c>
      <c r="T272" s="141">
        <f>S272*H272</f>
        <v>0</v>
      </c>
      <c r="AR272" s="142" t="s">
        <v>256</v>
      </c>
      <c r="AT272" s="142" t="s">
        <v>148</v>
      </c>
      <c r="AU272" s="142" t="s">
        <v>86</v>
      </c>
      <c r="AY272" s="18" t="s">
        <v>146</v>
      </c>
      <c r="BE272" s="143">
        <f>IF(N272="základní",J272,0)</f>
        <v>0</v>
      </c>
      <c r="BF272" s="143">
        <f>IF(N272="snížená",J272,0)</f>
        <v>0</v>
      </c>
      <c r="BG272" s="143">
        <f>IF(N272="zákl. přenesená",J272,0)</f>
        <v>0</v>
      </c>
      <c r="BH272" s="143">
        <f>IF(N272="sníž. přenesená",J272,0)</f>
        <v>0</v>
      </c>
      <c r="BI272" s="143">
        <f>IF(N272="nulová",J272,0)</f>
        <v>0</v>
      </c>
      <c r="BJ272" s="18" t="s">
        <v>84</v>
      </c>
      <c r="BK272" s="143">
        <f>ROUND(I272*H272,2)</f>
        <v>0</v>
      </c>
      <c r="BL272" s="18" t="s">
        <v>256</v>
      </c>
      <c r="BM272" s="142" t="s">
        <v>2906</v>
      </c>
    </row>
    <row r="273" spans="2:47" s="1" customFormat="1" ht="28.8">
      <c r="B273" s="34"/>
      <c r="D273" s="144" t="s">
        <v>155</v>
      </c>
      <c r="F273" s="145" t="s">
        <v>2907</v>
      </c>
      <c r="I273" s="146"/>
      <c r="L273" s="34"/>
      <c r="M273" s="147"/>
      <c r="T273" s="55"/>
      <c r="AT273" s="18" t="s">
        <v>155</v>
      </c>
      <c r="AU273" s="18" t="s">
        <v>86</v>
      </c>
    </row>
    <row r="274" spans="2:47" s="1" customFormat="1" ht="12">
      <c r="B274" s="34"/>
      <c r="D274" s="148" t="s">
        <v>157</v>
      </c>
      <c r="F274" s="149" t="s">
        <v>2908</v>
      </c>
      <c r="I274" s="146"/>
      <c r="L274" s="34"/>
      <c r="M274" s="147"/>
      <c r="T274" s="55"/>
      <c r="AT274" s="18" t="s">
        <v>157</v>
      </c>
      <c r="AU274" s="18" t="s">
        <v>86</v>
      </c>
    </row>
    <row r="275" spans="2:65" s="1" customFormat="1" ht="16.5" customHeight="1">
      <c r="B275" s="129"/>
      <c r="C275" s="170" t="s">
        <v>680</v>
      </c>
      <c r="D275" s="170" t="s">
        <v>257</v>
      </c>
      <c r="E275" s="172" t="s">
        <v>2909</v>
      </c>
      <c r="F275" s="173" t="s">
        <v>2910</v>
      </c>
      <c r="G275" s="174" t="s">
        <v>1582</v>
      </c>
      <c r="H275" s="175">
        <v>50</v>
      </c>
      <c r="I275" s="176"/>
      <c r="J275" s="177">
        <f>ROUND(I275*H275,2)</f>
        <v>0</v>
      </c>
      <c r="K275" s="173" t="s">
        <v>152</v>
      </c>
      <c r="L275" s="178"/>
      <c r="M275" s="179" t="s">
        <v>3</v>
      </c>
      <c r="N275" s="180" t="s">
        <v>47</v>
      </c>
      <c r="P275" s="140">
        <f>O275*H275</f>
        <v>0</v>
      </c>
      <c r="Q275" s="140">
        <v>0.001</v>
      </c>
      <c r="R275" s="140">
        <f>Q275*H275</f>
        <v>0.05</v>
      </c>
      <c r="S275" s="140">
        <v>0</v>
      </c>
      <c r="T275" s="141">
        <f>S275*H275</f>
        <v>0</v>
      </c>
      <c r="AR275" s="142" t="s">
        <v>379</v>
      </c>
      <c r="AT275" s="142" t="s">
        <v>257</v>
      </c>
      <c r="AU275" s="142" t="s">
        <v>86</v>
      </c>
      <c r="AY275" s="18" t="s">
        <v>146</v>
      </c>
      <c r="BE275" s="143">
        <f>IF(N275="základní",J275,0)</f>
        <v>0</v>
      </c>
      <c r="BF275" s="143">
        <f>IF(N275="snížená",J275,0)</f>
        <v>0</v>
      </c>
      <c r="BG275" s="143">
        <f>IF(N275="zákl. přenesená",J275,0)</f>
        <v>0</v>
      </c>
      <c r="BH275" s="143">
        <f>IF(N275="sníž. přenesená",J275,0)</f>
        <v>0</v>
      </c>
      <c r="BI275" s="143">
        <f>IF(N275="nulová",J275,0)</f>
        <v>0</v>
      </c>
      <c r="BJ275" s="18" t="s">
        <v>84</v>
      </c>
      <c r="BK275" s="143">
        <f>ROUND(I275*H275,2)</f>
        <v>0</v>
      </c>
      <c r="BL275" s="18" t="s">
        <v>256</v>
      </c>
      <c r="BM275" s="142" t="s">
        <v>2911</v>
      </c>
    </row>
    <row r="276" spans="2:47" s="1" customFormat="1" ht="12">
      <c r="B276" s="34"/>
      <c r="D276" s="144" t="s">
        <v>155</v>
      </c>
      <c r="F276" s="145" t="s">
        <v>2910</v>
      </c>
      <c r="I276" s="146"/>
      <c r="L276" s="34"/>
      <c r="M276" s="147"/>
      <c r="T276" s="55"/>
      <c r="AT276" s="18" t="s">
        <v>155</v>
      </c>
      <c r="AU276" s="18" t="s">
        <v>86</v>
      </c>
    </row>
    <row r="277" spans="2:65" s="1" customFormat="1" ht="16.5" customHeight="1">
      <c r="B277" s="129"/>
      <c r="C277" s="130" t="s">
        <v>685</v>
      </c>
      <c r="D277" s="130" t="s">
        <v>148</v>
      </c>
      <c r="E277" s="132" t="s">
        <v>2912</v>
      </c>
      <c r="F277" s="133" t="s">
        <v>2913</v>
      </c>
      <c r="G277" s="134" t="s">
        <v>641</v>
      </c>
      <c r="H277" s="135">
        <v>13</v>
      </c>
      <c r="I277" s="136"/>
      <c r="J277" s="137">
        <f>ROUND(I277*H277,2)</f>
        <v>0</v>
      </c>
      <c r="K277" s="133" t="s">
        <v>152</v>
      </c>
      <c r="L277" s="34"/>
      <c r="M277" s="138" t="s">
        <v>3</v>
      </c>
      <c r="N277" s="139" t="s">
        <v>47</v>
      </c>
      <c r="P277" s="140">
        <f>O277*H277</f>
        <v>0</v>
      </c>
      <c r="Q277" s="140">
        <v>0</v>
      </c>
      <c r="R277" s="140">
        <f>Q277*H277</f>
        <v>0</v>
      </c>
      <c r="S277" s="140">
        <v>0</v>
      </c>
      <c r="T277" s="141">
        <f>S277*H277</f>
        <v>0</v>
      </c>
      <c r="AR277" s="142" t="s">
        <v>256</v>
      </c>
      <c r="AT277" s="142" t="s">
        <v>148</v>
      </c>
      <c r="AU277" s="142" t="s">
        <v>86</v>
      </c>
      <c r="AY277" s="18" t="s">
        <v>146</v>
      </c>
      <c r="BE277" s="143">
        <f>IF(N277="základní",J277,0)</f>
        <v>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8" t="s">
        <v>84</v>
      </c>
      <c r="BK277" s="143">
        <f>ROUND(I277*H277,2)</f>
        <v>0</v>
      </c>
      <c r="BL277" s="18" t="s">
        <v>256</v>
      </c>
      <c r="BM277" s="142" t="s">
        <v>2914</v>
      </c>
    </row>
    <row r="278" spans="2:47" s="1" customFormat="1" ht="12">
      <c r="B278" s="34"/>
      <c r="D278" s="144" t="s">
        <v>155</v>
      </c>
      <c r="F278" s="145" t="s">
        <v>2915</v>
      </c>
      <c r="I278" s="146"/>
      <c r="L278" s="34"/>
      <c r="M278" s="147"/>
      <c r="T278" s="55"/>
      <c r="AT278" s="18" t="s">
        <v>155</v>
      </c>
      <c r="AU278" s="18" t="s">
        <v>86</v>
      </c>
    </row>
    <row r="279" spans="2:47" s="1" customFormat="1" ht="12">
      <c r="B279" s="34"/>
      <c r="D279" s="148" t="s">
        <v>157</v>
      </c>
      <c r="F279" s="149" t="s">
        <v>2916</v>
      </c>
      <c r="I279" s="146"/>
      <c r="L279" s="34"/>
      <c r="M279" s="147"/>
      <c r="T279" s="55"/>
      <c r="AT279" s="18" t="s">
        <v>157</v>
      </c>
      <c r="AU279" s="18" t="s">
        <v>86</v>
      </c>
    </row>
    <row r="280" spans="2:65" s="1" customFormat="1" ht="16.5" customHeight="1">
      <c r="B280" s="129"/>
      <c r="C280" s="170" t="s">
        <v>692</v>
      </c>
      <c r="D280" s="170" t="s">
        <v>257</v>
      </c>
      <c r="E280" s="172" t="s">
        <v>2917</v>
      </c>
      <c r="F280" s="173" t="s">
        <v>2918</v>
      </c>
      <c r="G280" s="174" t="s">
        <v>641</v>
      </c>
      <c r="H280" s="175">
        <v>13</v>
      </c>
      <c r="I280" s="176"/>
      <c r="J280" s="177">
        <f>ROUND(I280*H280,2)</f>
        <v>0</v>
      </c>
      <c r="K280" s="173" t="s">
        <v>152</v>
      </c>
      <c r="L280" s="178"/>
      <c r="M280" s="179" t="s">
        <v>3</v>
      </c>
      <c r="N280" s="180" t="s">
        <v>47</v>
      </c>
      <c r="P280" s="140">
        <f>O280*H280</f>
        <v>0</v>
      </c>
      <c r="Q280" s="140">
        <v>0.00022</v>
      </c>
      <c r="R280" s="140">
        <f>Q280*H280</f>
        <v>0.00286</v>
      </c>
      <c r="S280" s="140">
        <v>0</v>
      </c>
      <c r="T280" s="141">
        <f>S280*H280</f>
        <v>0</v>
      </c>
      <c r="AR280" s="142" t="s">
        <v>379</v>
      </c>
      <c r="AT280" s="142" t="s">
        <v>257</v>
      </c>
      <c r="AU280" s="142" t="s">
        <v>86</v>
      </c>
      <c r="AY280" s="18" t="s">
        <v>146</v>
      </c>
      <c r="BE280" s="143">
        <f>IF(N280="základní",J280,0)</f>
        <v>0</v>
      </c>
      <c r="BF280" s="143">
        <f>IF(N280="snížená",J280,0)</f>
        <v>0</v>
      </c>
      <c r="BG280" s="143">
        <f>IF(N280="zákl. přenesená",J280,0)</f>
        <v>0</v>
      </c>
      <c r="BH280" s="143">
        <f>IF(N280="sníž. přenesená",J280,0)</f>
        <v>0</v>
      </c>
      <c r="BI280" s="143">
        <f>IF(N280="nulová",J280,0)</f>
        <v>0</v>
      </c>
      <c r="BJ280" s="18" t="s">
        <v>84</v>
      </c>
      <c r="BK280" s="143">
        <f>ROUND(I280*H280,2)</f>
        <v>0</v>
      </c>
      <c r="BL280" s="18" t="s">
        <v>256</v>
      </c>
      <c r="BM280" s="142" t="s">
        <v>2919</v>
      </c>
    </row>
    <row r="281" spans="2:47" s="1" customFormat="1" ht="12">
      <c r="B281" s="34"/>
      <c r="D281" s="144" t="s">
        <v>155</v>
      </c>
      <c r="F281" s="145" t="s">
        <v>2918</v>
      </c>
      <c r="I281" s="146"/>
      <c r="L281" s="34"/>
      <c r="M281" s="147"/>
      <c r="T281" s="55"/>
      <c r="AT281" s="18" t="s">
        <v>155</v>
      </c>
      <c r="AU281" s="18" t="s">
        <v>86</v>
      </c>
    </row>
    <row r="282" spans="2:65" s="1" customFormat="1" ht="16.5" customHeight="1">
      <c r="B282" s="129"/>
      <c r="C282" s="130" t="s">
        <v>698</v>
      </c>
      <c r="D282" s="130" t="s">
        <v>148</v>
      </c>
      <c r="E282" s="132" t="s">
        <v>2920</v>
      </c>
      <c r="F282" s="133" t="s">
        <v>2921</v>
      </c>
      <c r="G282" s="134" t="s">
        <v>641</v>
      </c>
      <c r="H282" s="135">
        <v>12</v>
      </c>
      <c r="I282" s="136"/>
      <c r="J282" s="137">
        <f>ROUND(I282*H282,2)</f>
        <v>0</v>
      </c>
      <c r="K282" s="133" t="s">
        <v>152</v>
      </c>
      <c r="L282" s="34"/>
      <c r="M282" s="138" t="s">
        <v>3</v>
      </c>
      <c r="N282" s="139" t="s">
        <v>47</v>
      </c>
      <c r="P282" s="140">
        <f>O282*H282</f>
        <v>0</v>
      </c>
      <c r="Q282" s="140">
        <v>0</v>
      </c>
      <c r="R282" s="140">
        <f>Q282*H282</f>
        <v>0</v>
      </c>
      <c r="S282" s="140">
        <v>0</v>
      </c>
      <c r="T282" s="141">
        <f>S282*H282</f>
        <v>0</v>
      </c>
      <c r="AR282" s="142" t="s">
        <v>256</v>
      </c>
      <c r="AT282" s="142" t="s">
        <v>148</v>
      </c>
      <c r="AU282" s="142" t="s">
        <v>86</v>
      </c>
      <c r="AY282" s="18" t="s">
        <v>146</v>
      </c>
      <c r="BE282" s="143">
        <f>IF(N282="základní",J282,0)</f>
        <v>0</v>
      </c>
      <c r="BF282" s="143">
        <f>IF(N282="snížená",J282,0)</f>
        <v>0</v>
      </c>
      <c r="BG282" s="143">
        <f>IF(N282="zákl. přenesená",J282,0)</f>
        <v>0</v>
      </c>
      <c r="BH282" s="143">
        <f>IF(N282="sníž. přenesená",J282,0)</f>
        <v>0</v>
      </c>
      <c r="BI282" s="143">
        <f>IF(N282="nulová",J282,0)</f>
        <v>0</v>
      </c>
      <c r="BJ282" s="18" t="s">
        <v>84</v>
      </c>
      <c r="BK282" s="143">
        <f>ROUND(I282*H282,2)</f>
        <v>0</v>
      </c>
      <c r="BL282" s="18" t="s">
        <v>256</v>
      </c>
      <c r="BM282" s="142" t="s">
        <v>2922</v>
      </c>
    </row>
    <row r="283" spans="2:47" s="1" customFormat="1" ht="12">
      <c r="B283" s="34"/>
      <c r="D283" s="144" t="s">
        <v>155</v>
      </c>
      <c r="F283" s="145" t="s">
        <v>2923</v>
      </c>
      <c r="I283" s="146"/>
      <c r="L283" s="34"/>
      <c r="M283" s="147"/>
      <c r="T283" s="55"/>
      <c r="AT283" s="18" t="s">
        <v>155</v>
      </c>
      <c r="AU283" s="18" t="s">
        <v>86</v>
      </c>
    </row>
    <row r="284" spans="2:47" s="1" customFormat="1" ht="12">
      <c r="B284" s="34"/>
      <c r="D284" s="148" t="s">
        <v>157</v>
      </c>
      <c r="F284" s="149" t="s">
        <v>2924</v>
      </c>
      <c r="I284" s="146"/>
      <c r="L284" s="34"/>
      <c r="M284" s="147"/>
      <c r="T284" s="55"/>
      <c r="AT284" s="18" t="s">
        <v>157</v>
      </c>
      <c r="AU284" s="18" t="s">
        <v>86</v>
      </c>
    </row>
    <row r="285" spans="2:65" s="1" customFormat="1" ht="16.5" customHeight="1">
      <c r="B285" s="129"/>
      <c r="C285" s="170" t="s">
        <v>703</v>
      </c>
      <c r="D285" s="170" t="s">
        <v>257</v>
      </c>
      <c r="E285" s="172" t="s">
        <v>2925</v>
      </c>
      <c r="F285" s="173" t="s">
        <v>2926</v>
      </c>
      <c r="G285" s="174" t="s">
        <v>641</v>
      </c>
      <c r="H285" s="175">
        <v>12</v>
      </c>
      <c r="I285" s="176"/>
      <c r="J285" s="177">
        <f>ROUND(I285*H285,2)</f>
        <v>0</v>
      </c>
      <c r="K285" s="173" t="s">
        <v>152</v>
      </c>
      <c r="L285" s="178"/>
      <c r="M285" s="179" t="s">
        <v>3</v>
      </c>
      <c r="N285" s="180" t="s">
        <v>47</v>
      </c>
      <c r="P285" s="140">
        <f>O285*H285</f>
        <v>0</v>
      </c>
      <c r="Q285" s="140">
        <v>0.00023</v>
      </c>
      <c r="R285" s="140">
        <f>Q285*H285</f>
        <v>0.0027600000000000003</v>
      </c>
      <c r="S285" s="140">
        <v>0</v>
      </c>
      <c r="T285" s="141">
        <f>S285*H285</f>
        <v>0</v>
      </c>
      <c r="AR285" s="142" t="s">
        <v>379</v>
      </c>
      <c r="AT285" s="142" t="s">
        <v>257</v>
      </c>
      <c r="AU285" s="142" t="s">
        <v>86</v>
      </c>
      <c r="AY285" s="18" t="s">
        <v>146</v>
      </c>
      <c r="BE285" s="143">
        <f>IF(N285="základní",J285,0)</f>
        <v>0</v>
      </c>
      <c r="BF285" s="143">
        <f>IF(N285="snížená",J285,0)</f>
        <v>0</v>
      </c>
      <c r="BG285" s="143">
        <f>IF(N285="zákl. přenesená",J285,0)</f>
        <v>0</v>
      </c>
      <c r="BH285" s="143">
        <f>IF(N285="sníž. přenesená",J285,0)</f>
        <v>0</v>
      </c>
      <c r="BI285" s="143">
        <f>IF(N285="nulová",J285,0)</f>
        <v>0</v>
      </c>
      <c r="BJ285" s="18" t="s">
        <v>84</v>
      </c>
      <c r="BK285" s="143">
        <f>ROUND(I285*H285,2)</f>
        <v>0</v>
      </c>
      <c r="BL285" s="18" t="s">
        <v>256</v>
      </c>
      <c r="BM285" s="142" t="s">
        <v>2927</v>
      </c>
    </row>
    <row r="286" spans="2:47" s="1" customFormat="1" ht="12">
      <c r="B286" s="34"/>
      <c r="D286" s="144" t="s">
        <v>155</v>
      </c>
      <c r="F286" s="145" t="s">
        <v>2926</v>
      </c>
      <c r="I286" s="146"/>
      <c r="L286" s="34"/>
      <c r="M286" s="147"/>
      <c r="T286" s="55"/>
      <c r="AT286" s="18" t="s">
        <v>155</v>
      </c>
      <c r="AU286" s="18" t="s">
        <v>86</v>
      </c>
    </row>
    <row r="287" spans="2:65" s="1" customFormat="1" ht="21.75" customHeight="1">
      <c r="B287" s="129"/>
      <c r="C287" s="130" t="s">
        <v>709</v>
      </c>
      <c r="D287" s="130" t="s">
        <v>148</v>
      </c>
      <c r="E287" s="132" t="s">
        <v>2928</v>
      </c>
      <c r="F287" s="133" t="s">
        <v>2929</v>
      </c>
      <c r="G287" s="134" t="s">
        <v>375</v>
      </c>
      <c r="H287" s="135">
        <v>20</v>
      </c>
      <c r="I287" s="136"/>
      <c r="J287" s="137">
        <f>ROUND(I287*H287,2)</f>
        <v>0</v>
      </c>
      <c r="K287" s="133" t="s">
        <v>152</v>
      </c>
      <c r="L287" s="34"/>
      <c r="M287" s="138" t="s">
        <v>3</v>
      </c>
      <c r="N287" s="139" t="s">
        <v>47</v>
      </c>
      <c r="P287" s="140">
        <f>O287*H287</f>
        <v>0</v>
      </c>
      <c r="Q287" s="140">
        <v>0</v>
      </c>
      <c r="R287" s="140">
        <f>Q287*H287</f>
        <v>0</v>
      </c>
      <c r="S287" s="140">
        <v>0</v>
      </c>
      <c r="T287" s="141">
        <f>S287*H287</f>
        <v>0</v>
      </c>
      <c r="AR287" s="142" t="s">
        <v>256</v>
      </c>
      <c r="AT287" s="142" t="s">
        <v>148</v>
      </c>
      <c r="AU287" s="142" t="s">
        <v>86</v>
      </c>
      <c r="AY287" s="18" t="s">
        <v>146</v>
      </c>
      <c r="BE287" s="143">
        <f>IF(N287="základní",J287,0)</f>
        <v>0</v>
      </c>
      <c r="BF287" s="143">
        <f>IF(N287="snížená",J287,0)</f>
        <v>0</v>
      </c>
      <c r="BG287" s="143">
        <f>IF(N287="zákl. přenesená",J287,0)</f>
        <v>0</v>
      </c>
      <c r="BH287" s="143">
        <f>IF(N287="sníž. přenesená",J287,0)</f>
        <v>0</v>
      </c>
      <c r="BI287" s="143">
        <f>IF(N287="nulová",J287,0)</f>
        <v>0</v>
      </c>
      <c r="BJ287" s="18" t="s">
        <v>84</v>
      </c>
      <c r="BK287" s="143">
        <f>ROUND(I287*H287,2)</f>
        <v>0</v>
      </c>
      <c r="BL287" s="18" t="s">
        <v>256</v>
      </c>
      <c r="BM287" s="142" t="s">
        <v>2930</v>
      </c>
    </row>
    <row r="288" spans="2:47" s="1" customFormat="1" ht="12">
      <c r="B288" s="34"/>
      <c r="D288" s="144" t="s">
        <v>155</v>
      </c>
      <c r="F288" s="145" t="s">
        <v>2931</v>
      </c>
      <c r="I288" s="146"/>
      <c r="L288" s="34"/>
      <c r="M288" s="147"/>
      <c r="T288" s="55"/>
      <c r="AT288" s="18" t="s">
        <v>155</v>
      </c>
      <c r="AU288" s="18" t="s">
        <v>86</v>
      </c>
    </row>
    <row r="289" spans="2:47" s="1" customFormat="1" ht="12">
      <c r="B289" s="34"/>
      <c r="D289" s="148" t="s">
        <v>157</v>
      </c>
      <c r="F289" s="149" t="s">
        <v>2932</v>
      </c>
      <c r="I289" s="146"/>
      <c r="L289" s="34"/>
      <c r="M289" s="147"/>
      <c r="T289" s="55"/>
      <c r="AT289" s="18" t="s">
        <v>157</v>
      </c>
      <c r="AU289" s="18" t="s">
        <v>86</v>
      </c>
    </row>
    <row r="290" spans="2:65" s="1" customFormat="1" ht="21.75" customHeight="1">
      <c r="B290" s="129"/>
      <c r="C290" s="130" t="s">
        <v>713</v>
      </c>
      <c r="D290" s="130" t="s">
        <v>148</v>
      </c>
      <c r="E290" s="132" t="s">
        <v>2933</v>
      </c>
      <c r="F290" s="133" t="s">
        <v>2934</v>
      </c>
      <c r="G290" s="134" t="s">
        <v>641</v>
      </c>
      <c r="H290" s="135">
        <v>12</v>
      </c>
      <c r="I290" s="136"/>
      <c r="J290" s="137">
        <f>ROUND(I290*H290,2)</f>
        <v>0</v>
      </c>
      <c r="K290" s="133" t="s">
        <v>152</v>
      </c>
      <c r="L290" s="34"/>
      <c r="M290" s="138" t="s">
        <v>3</v>
      </c>
      <c r="N290" s="139" t="s">
        <v>47</v>
      </c>
      <c r="P290" s="140">
        <f>O290*H290</f>
        <v>0</v>
      </c>
      <c r="Q290" s="140">
        <v>0</v>
      </c>
      <c r="R290" s="140">
        <f>Q290*H290</f>
        <v>0</v>
      </c>
      <c r="S290" s="140">
        <v>0</v>
      </c>
      <c r="T290" s="141">
        <f>S290*H290</f>
        <v>0</v>
      </c>
      <c r="AR290" s="142" t="s">
        <v>256</v>
      </c>
      <c r="AT290" s="142" t="s">
        <v>148</v>
      </c>
      <c r="AU290" s="142" t="s">
        <v>86</v>
      </c>
      <c r="AY290" s="18" t="s">
        <v>146</v>
      </c>
      <c r="BE290" s="143">
        <f>IF(N290="základní",J290,0)</f>
        <v>0</v>
      </c>
      <c r="BF290" s="143">
        <f>IF(N290="snížená",J290,0)</f>
        <v>0</v>
      </c>
      <c r="BG290" s="143">
        <f>IF(N290="zákl. přenesená",J290,0)</f>
        <v>0</v>
      </c>
      <c r="BH290" s="143">
        <f>IF(N290="sníž. přenesená",J290,0)</f>
        <v>0</v>
      </c>
      <c r="BI290" s="143">
        <f>IF(N290="nulová",J290,0)</f>
        <v>0</v>
      </c>
      <c r="BJ290" s="18" t="s">
        <v>84</v>
      </c>
      <c r="BK290" s="143">
        <f>ROUND(I290*H290,2)</f>
        <v>0</v>
      </c>
      <c r="BL290" s="18" t="s">
        <v>256</v>
      </c>
      <c r="BM290" s="142" t="s">
        <v>2935</v>
      </c>
    </row>
    <row r="291" spans="2:47" s="1" customFormat="1" ht="12">
      <c r="B291" s="34"/>
      <c r="D291" s="144" t="s">
        <v>155</v>
      </c>
      <c r="F291" s="145" t="s">
        <v>2936</v>
      </c>
      <c r="I291" s="146"/>
      <c r="L291" s="34"/>
      <c r="M291" s="147"/>
      <c r="T291" s="55"/>
      <c r="AT291" s="18" t="s">
        <v>155</v>
      </c>
      <c r="AU291" s="18" t="s">
        <v>86</v>
      </c>
    </row>
    <row r="292" spans="2:47" s="1" customFormat="1" ht="12">
      <c r="B292" s="34"/>
      <c r="D292" s="148" t="s">
        <v>157</v>
      </c>
      <c r="F292" s="149" t="s">
        <v>2937</v>
      </c>
      <c r="I292" s="146"/>
      <c r="L292" s="34"/>
      <c r="M292" s="147"/>
      <c r="T292" s="55"/>
      <c r="AT292" s="18" t="s">
        <v>157</v>
      </c>
      <c r="AU292" s="18" t="s">
        <v>86</v>
      </c>
    </row>
    <row r="293" spans="2:65" s="1" customFormat="1" ht="16.5" customHeight="1">
      <c r="B293" s="129"/>
      <c r="C293" s="170" t="s">
        <v>721</v>
      </c>
      <c r="D293" s="170" t="s">
        <v>257</v>
      </c>
      <c r="E293" s="172" t="s">
        <v>2938</v>
      </c>
      <c r="F293" s="173" t="s">
        <v>2939</v>
      </c>
      <c r="G293" s="174" t="s">
        <v>641</v>
      </c>
      <c r="H293" s="175">
        <v>12</v>
      </c>
      <c r="I293" s="176"/>
      <c r="J293" s="177">
        <f>ROUND(I293*H293,2)</f>
        <v>0</v>
      </c>
      <c r="K293" s="173" t="s">
        <v>152</v>
      </c>
      <c r="L293" s="178"/>
      <c r="M293" s="179" t="s">
        <v>3</v>
      </c>
      <c r="N293" s="180" t="s">
        <v>47</v>
      </c>
      <c r="P293" s="140">
        <f>O293*H293</f>
        <v>0</v>
      </c>
      <c r="Q293" s="140">
        <v>0.00235</v>
      </c>
      <c r="R293" s="140">
        <f>Q293*H293</f>
        <v>0.028200000000000003</v>
      </c>
      <c r="S293" s="140">
        <v>0</v>
      </c>
      <c r="T293" s="141">
        <f>S293*H293</f>
        <v>0</v>
      </c>
      <c r="AR293" s="142" t="s">
        <v>379</v>
      </c>
      <c r="AT293" s="142" t="s">
        <v>257</v>
      </c>
      <c r="AU293" s="142" t="s">
        <v>86</v>
      </c>
      <c r="AY293" s="18" t="s">
        <v>146</v>
      </c>
      <c r="BE293" s="143">
        <f>IF(N293="základní",J293,0)</f>
        <v>0</v>
      </c>
      <c r="BF293" s="143">
        <f>IF(N293="snížená",J293,0)</f>
        <v>0</v>
      </c>
      <c r="BG293" s="143">
        <f>IF(N293="zákl. přenesená",J293,0)</f>
        <v>0</v>
      </c>
      <c r="BH293" s="143">
        <f>IF(N293="sníž. přenesená",J293,0)</f>
        <v>0</v>
      </c>
      <c r="BI293" s="143">
        <f>IF(N293="nulová",J293,0)</f>
        <v>0</v>
      </c>
      <c r="BJ293" s="18" t="s">
        <v>84</v>
      </c>
      <c r="BK293" s="143">
        <f>ROUND(I293*H293,2)</f>
        <v>0</v>
      </c>
      <c r="BL293" s="18" t="s">
        <v>256</v>
      </c>
      <c r="BM293" s="142" t="s">
        <v>2940</v>
      </c>
    </row>
    <row r="294" spans="2:47" s="1" customFormat="1" ht="12">
      <c r="B294" s="34"/>
      <c r="D294" s="144" t="s">
        <v>155</v>
      </c>
      <c r="F294" s="145" t="s">
        <v>2939</v>
      </c>
      <c r="I294" s="146"/>
      <c r="L294" s="34"/>
      <c r="M294" s="147"/>
      <c r="T294" s="55"/>
      <c r="AT294" s="18" t="s">
        <v>155</v>
      </c>
      <c r="AU294" s="18" t="s">
        <v>86</v>
      </c>
    </row>
    <row r="295" spans="2:65" s="1" customFormat="1" ht="33" customHeight="1">
      <c r="B295" s="129"/>
      <c r="C295" s="335" t="s">
        <v>727</v>
      </c>
      <c r="D295" s="335" t="s">
        <v>148</v>
      </c>
      <c r="E295" s="336" t="s">
        <v>3524</v>
      </c>
      <c r="F295" s="337" t="s">
        <v>3525</v>
      </c>
      <c r="G295" s="338" t="s">
        <v>641</v>
      </c>
      <c r="H295" s="339">
        <v>36</v>
      </c>
      <c r="I295" s="340"/>
      <c r="J295" s="340">
        <f>ROUND(I295*H295,2)</f>
        <v>0</v>
      </c>
      <c r="K295" s="337" t="s">
        <v>152</v>
      </c>
      <c r="L295" s="34"/>
      <c r="M295" s="138" t="s">
        <v>3</v>
      </c>
      <c r="N295" s="139" t="s">
        <v>47</v>
      </c>
      <c r="P295" s="140">
        <f>O295*H295</f>
        <v>0</v>
      </c>
      <c r="Q295" s="140">
        <v>0</v>
      </c>
      <c r="R295" s="140">
        <f>Q295*H295</f>
        <v>0</v>
      </c>
      <c r="S295" s="140">
        <v>0</v>
      </c>
      <c r="T295" s="141">
        <f>S295*H295</f>
        <v>0</v>
      </c>
      <c r="AR295" s="142" t="s">
        <v>256</v>
      </c>
      <c r="AT295" s="142" t="s">
        <v>148</v>
      </c>
      <c r="AU295" s="142" t="s">
        <v>86</v>
      </c>
      <c r="AY295" s="18" t="s">
        <v>146</v>
      </c>
      <c r="BE295" s="143">
        <f>IF(N295="základní",J295,0)</f>
        <v>0</v>
      </c>
      <c r="BF295" s="143">
        <f>IF(N295="snížená",J295,0)</f>
        <v>0</v>
      </c>
      <c r="BG295" s="143">
        <f>IF(N295="zákl. přenesená",J295,0)</f>
        <v>0</v>
      </c>
      <c r="BH295" s="143">
        <f>IF(N295="sníž. přenesená",J295,0)</f>
        <v>0</v>
      </c>
      <c r="BI295" s="143">
        <f>IF(N295="nulová",J295,0)</f>
        <v>0</v>
      </c>
      <c r="BJ295" s="18" t="s">
        <v>84</v>
      </c>
      <c r="BK295" s="143">
        <f>ROUND(I295*H295,2)</f>
        <v>0</v>
      </c>
      <c r="BL295" s="18" t="s">
        <v>256</v>
      </c>
      <c r="BM295" s="142" t="s">
        <v>2941</v>
      </c>
    </row>
    <row r="296" spans="2:47" s="1" customFormat="1" ht="28.8">
      <c r="B296" s="34"/>
      <c r="C296" s="341"/>
      <c r="D296" s="342" t="s">
        <v>155</v>
      </c>
      <c r="E296" s="341"/>
      <c r="F296" s="343" t="s">
        <v>3526</v>
      </c>
      <c r="G296" s="341"/>
      <c r="H296" s="341"/>
      <c r="I296" s="344"/>
      <c r="J296" s="341"/>
      <c r="K296" s="341"/>
      <c r="L296" s="34"/>
      <c r="M296" s="147"/>
      <c r="T296" s="55"/>
      <c r="AT296" s="18" t="s">
        <v>155</v>
      </c>
      <c r="AU296" s="18" t="s">
        <v>86</v>
      </c>
    </row>
    <row r="297" spans="2:47" s="1" customFormat="1" ht="12">
      <c r="B297" s="34"/>
      <c r="C297" s="341"/>
      <c r="D297" s="345" t="s">
        <v>157</v>
      </c>
      <c r="E297" s="341"/>
      <c r="F297" s="346"/>
      <c r="G297" s="341"/>
      <c r="H297" s="341"/>
      <c r="I297" s="344"/>
      <c r="J297" s="341"/>
      <c r="K297" s="341"/>
      <c r="L297" s="34"/>
      <c r="M297" s="147"/>
      <c r="T297" s="55"/>
      <c r="AT297" s="18" t="s">
        <v>157</v>
      </c>
      <c r="AU297" s="18" t="s">
        <v>86</v>
      </c>
    </row>
    <row r="298" spans="2:65" s="1" customFormat="1" ht="44.25" customHeight="1">
      <c r="B298" s="129"/>
      <c r="C298" s="347" t="s">
        <v>733</v>
      </c>
      <c r="D298" s="347" t="s">
        <v>257</v>
      </c>
      <c r="E298" s="348" t="s">
        <v>3528</v>
      </c>
      <c r="F298" s="349" t="s">
        <v>3527</v>
      </c>
      <c r="G298" s="350" t="s">
        <v>641</v>
      </c>
      <c r="H298" s="351">
        <v>36</v>
      </c>
      <c r="I298" s="352"/>
      <c r="J298" s="352">
        <f>ROUND(I298*H298,2)</f>
        <v>0</v>
      </c>
      <c r="K298" s="349" t="s">
        <v>152</v>
      </c>
      <c r="L298" s="178"/>
      <c r="M298" s="179" t="s">
        <v>3</v>
      </c>
      <c r="N298" s="180" t="s">
        <v>47</v>
      </c>
      <c r="P298" s="140">
        <f>O298*H298</f>
        <v>0</v>
      </c>
      <c r="Q298" s="140">
        <v>0.01</v>
      </c>
      <c r="R298" s="140">
        <f>Q298*H298</f>
        <v>0.36</v>
      </c>
      <c r="S298" s="140">
        <v>0</v>
      </c>
      <c r="T298" s="141">
        <f>S298*H298</f>
        <v>0</v>
      </c>
      <c r="AR298" s="142" t="s">
        <v>379</v>
      </c>
      <c r="AT298" s="142" t="s">
        <v>257</v>
      </c>
      <c r="AU298" s="142" t="s">
        <v>86</v>
      </c>
      <c r="AY298" s="18" t="s">
        <v>146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8" t="s">
        <v>84</v>
      </c>
      <c r="BK298" s="143">
        <f>ROUND(I298*H298,2)</f>
        <v>0</v>
      </c>
      <c r="BL298" s="18" t="s">
        <v>256</v>
      </c>
      <c r="BM298" s="142" t="s">
        <v>2942</v>
      </c>
    </row>
    <row r="299" spans="2:47" s="1" customFormat="1" ht="19.2">
      <c r="B299" s="34"/>
      <c r="C299" s="341"/>
      <c r="D299" s="342" t="s">
        <v>155</v>
      </c>
      <c r="E299" s="341"/>
      <c r="F299" s="343" t="s">
        <v>3527</v>
      </c>
      <c r="G299" s="341"/>
      <c r="H299" s="341"/>
      <c r="I299" s="344"/>
      <c r="J299" s="341"/>
      <c r="K299" s="341"/>
      <c r="L299" s="34"/>
      <c r="M299" s="147"/>
      <c r="T299" s="55"/>
      <c r="AT299" s="18" t="s">
        <v>155</v>
      </c>
      <c r="AU299" s="18" t="s">
        <v>86</v>
      </c>
    </row>
    <row r="300" spans="2:65" s="1" customFormat="1" ht="24.15" customHeight="1">
      <c r="B300" s="129"/>
      <c r="C300" s="335" t="s">
        <v>738</v>
      </c>
      <c r="D300" s="335" t="s">
        <v>148</v>
      </c>
      <c r="E300" s="336" t="s">
        <v>3530</v>
      </c>
      <c r="F300" s="337" t="s">
        <v>3529</v>
      </c>
      <c r="G300" s="338" t="s">
        <v>641</v>
      </c>
      <c r="H300" s="339">
        <v>36</v>
      </c>
      <c r="I300" s="340"/>
      <c r="J300" s="340">
        <f>ROUND(I300*H300,2)</f>
        <v>0</v>
      </c>
      <c r="K300" s="337" t="s">
        <v>152</v>
      </c>
      <c r="L300" s="34"/>
      <c r="M300" s="138" t="s">
        <v>3</v>
      </c>
      <c r="N300" s="139" t="s">
        <v>47</v>
      </c>
      <c r="P300" s="140">
        <f>O300*H300</f>
        <v>0</v>
      </c>
      <c r="Q300" s="140">
        <v>0</v>
      </c>
      <c r="R300" s="140">
        <f>Q300*H300</f>
        <v>0</v>
      </c>
      <c r="S300" s="140">
        <v>0</v>
      </c>
      <c r="T300" s="141">
        <f>S300*H300</f>
        <v>0</v>
      </c>
      <c r="AR300" s="142" t="s">
        <v>256</v>
      </c>
      <c r="AT300" s="142" t="s">
        <v>148</v>
      </c>
      <c r="AU300" s="142" t="s">
        <v>86</v>
      </c>
      <c r="AY300" s="18" t="s">
        <v>146</v>
      </c>
      <c r="BE300" s="143">
        <f>IF(N300="základní",J300,0)</f>
        <v>0</v>
      </c>
      <c r="BF300" s="143">
        <f>IF(N300="snížená",J300,0)</f>
        <v>0</v>
      </c>
      <c r="BG300" s="143">
        <f>IF(N300="zákl. přenesená",J300,0)</f>
        <v>0</v>
      </c>
      <c r="BH300" s="143">
        <f>IF(N300="sníž. přenesená",J300,0)</f>
        <v>0</v>
      </c>
      <c r="BI300" s="143">
        <f>IF(N300="nulová",J300,0)</f>
        <v>0</v>
      </c>
      <c r="BJ300" s="18" t="s">
        <v>84</v>
      </c>
      <c r="BK300" s="143">
        <f>ROUND(I300*H300,2)</f>
        <v>0</v>
      </c>
      <c r="BL300" s="18" t="s">
        <v>256</v>
      </c>
      <c r="BM300" s="142" t="s">
        <v>2943</v>
      </c>
    </row>
    <row r="301" spans="2:47" s="1" customFormat="1" ht="12">
      <c r="B301" s="34"/>
      <c r="C301" s="341"/>
      <c r="D301" s="342" t="s">
        <v>155</v>
      </c>
      <c r="E301" s="341"/>
      <c r="F301" s="343" t="s">
        <v>3529</v>
      </c>
      <c r="G301" s="341"/>
      <c r="H301" s="341"/>
      <c r="I301" s="344"/>
      <c r="J301" s="341"/>
      <c r="K301" s="341"/>
      <c r="L301" s="34"/>
      <c r="M301" s="147"/>
      <c r="T301" s="55"/>
      <c r="AT301" s="18" t="s">
        <v>155</v>
      </c>
      <c r="AU301" s="18" t="s">
        <v>86</v>
      </c>
    </row>
    <row r="302" spans="2:47" s="1" customFormat="1" ht="12">
      <c r="B302" s="34"/>
      <c r="C302" s="341"/>
      <c r="D302" s="345" t="s">
        <v>157</v>
      </c>
      <c r="E302" s="341"/>
      <c r="F302" s="346" t="s">
        <v>2944</v>
      </c>
      <c r="G302" s="341"/>
      <c r="H302" s="341"/>
      <c r="I302" s="344"/>
      <c r="J302" s="341"/>
      <c r="K302" s="341"/>
      <c r="L302" s="34"/>
      <c r="M302" s="147"/>
      <c r="T302" s="55"/>
      <c r="AT302" s="18" t="s">
        <v>157</v>
      </c>
      <c r="AU302" s="18" t="s">
        <v>86</v>
      </c>
    </row>
    <row r="303" spans="2:65" s="1" customFormat="1" ht="24.15" customHeight="1">
      <c r="B303" s="129"/>
      <c r="C303" s="347" t="s">
        <v>743</v>
      </c>
      <c r="D303" s="347" t="s">
        <v>257</v>
      </c>
      <c r="E303" s="348" t="s">
        <v>3532</v>
      </c>
      <c r="F303" s="349" t="s">
        <v>3533</v>
      </c>
      <c r="G303" s="350" t="s">
        <v>641</v>
      </c>
      <c r="H303" s="351">
        <v>36</v>
      </c>
      <c r="I303" s="352"/>
      <c r="J303" s="352">
        <f>ROUND(I303*H303,2)</f>
        <v>0</v>
      </c>
      <c r="K303" s="349" t="s">
        <v>152</v>
      </c>
      <c r="L303" s="178"/>
      <c r="M303" s="179" t="s">
        <v>3</v>
      </c>
      <c r="N303" s="180" t="s">
        <v>47</v>
      </c>
      <c r="P303" s="140">
        <f>O303*H303</f>
        <v>0</v>
      </c>
      <c r="Q303" s="140">
        <v>0.0225</v>
      </c>
      <c r="R303" s="140">
        <f>Q303*H303</f>
        <v>0.8099999999999999</v>
      </c>
      <c r="S303" s="140">
        <v>0</v>
      </c>
      <c r="T303" s="141">
        <f>S303*H303</f>
        <v>0</v>
      </c>
      <c r="AR303" s="142" t="s">
        <v>379</v>
      </c>
      <c r="AT303" s="142" t="s">
        <v>257</v>
      </c>
      <c r="AU303" s="142" t="s">
        <v>86</v>
      </c>
      <c r="AY303" s="18" t="s">
        <v>146</v>
      </c>
      <c r="BE303" s="143">
        <f>IF(N303="základní",J303,0)</f>
        <v>0</v>
      </c>
      <c r="BF303" s="143">
        <f>IF(N303="snížená",J303,0)</f>
        <v>0</v>
      </c>
      <c r="BG303" s="143">
        <f>IF(N303="zákl. přenesená",J303,0)</f>
        <v>0</v>
      </c>
      <c r="BH303" s="143">
        <f>IF(N303="sníž. přenesená",J303,0)</f>
        <v>0</v>
      </c>
      <c r="BI303" s="143">
        <f>IF(N303="nulová",J303,0)</f>
        <v>0</v>
      </c>
      <c r="BJ303" s="18" t="s">
        <v>84</v>
      </c>
      <c r="BK303" s="143">
        <f>ROUND(I303*H303,2)</f>
        <v>0</v>
      </c>
      <c r="BL303" s="18" t="s">
        <v>256</v>
      </c>
      <c r="BM303" s="142" t="s">
        <v>2945</v>
      </c>
    </row>
    <row r="304" spans="2:47" s="1" customFormat="1" ht="12">
      <c r="B304" s="34"/>
      <c r="C304" s="341"/>
      <c r="D304" s="342" t="s">
        <v>155</v>
      </c>
      <c r="E304" s="341"/>
      <c r="F304" s="343" t="s">
        <v>3531</v>
      </c>
      <c r="G304" s="341"/>
      <c r="H304" s="341"/>
      <c r="I304" s="344"/>
      <c r="J304" s="341"/>
      <c r="K304" s="341"/>
      <c r="L304" s="34"/>
      <c r="M304" s="147"/>
      <c r="T304" s="55"/>
      <c r="AT304" s="18" t="s">
        <v>155</v>
      </c>
      <c r="AU304" s="18" t="s">
        <v>86</v>
      </c>
    </row>
    <row r="305" spans="2:65" s="1" customFormat="1" ht="49.2" customHeight="1">
      <c r="B305" s="129"/>
      <c r="C305" s="347" t="s">
        <v>749</v>
      </c>
      <c r="D305" s="347" t="s">
        <v>257</v>
      </c>
      <c r="E305" s="348" t="s">
        <v>3534</v>
      </c>
      <c r="F305" s="349" t="s">
        <v>3535</v>
      </c>
      <c r="G305" s="350" t="s">
        <v>641</v>
      </c>
      <c r="H305" s="351">
        <v>1</v>
      </c>
      <c r="I305" s="352"/>
      <c r="J305" s="352">
        <f>ROUND(I305*H305,2)</f>
        <v>0</v>
      </c>
      <c r="K305" s="349" t="s">
        <v>152</v>
      </c>
      <c r="L305" s="178"/>
      <c r="M305" s="179" t="s">
        <v>3</v>
      </c>
      <c r="N305" s="180" t="s">
        <v>47</v>
      </c>
      <c r="P305" s="140">
        <f>O305*H305</f>
        <v>0</v>
      </c>
      <c r="Q305" s="140">
        <v>0.03</v>
      </c>
      <c r="R305" s="140">
        <f>Q305*H305</f>
        <v>0.03</v>
      </c>
      <c r="S305" s="140">
        <v>0</v>
      </c>
      <c r="T305" s="141">
        <f>S305*H305</f>
        <v>0</v>
      </c>
      <c r="AR305" s="142" t="s">
        <v>379</v>
      </c>
      <c r="AT305" s="142" t="s">
        <v>257</v>
      </c>
      <c r="AU305" s="142" t="s">
        <v>86</v>
      </c>
      <c r="AY305" s="18" t="s">
        <v>146</v>
      </c>
      <c r="BE305" s="143">
        <f>IF(N305="základní",J305,0)</f>
        <v>0</v>
      </c>
      <c r="BF305" s="143">
        <f>IF(N305="snížená",J305,0)</f>
        <v>0</v>
      </c>
      <c r="BG305" s="143">
        <f>IF(N305="zákl. přenesená",J305,0)</f>
        <v>0</v>
      </c>
      <c r="BH305" s="143">
        <f>IF(N305="sníž. přenesená",J305,0)</f>
        <v>0</v>
      </c>
      <c r="BI305" s="143">
        <f>IF(N305="nulová",J305,0)</f>
        <v>0</v>
      </c>
      <c r="BJ305" s="18" t="s">
        <v>84</v>
      </c>
      <c r="BK305" s="143">
        <f>ROUND(I305*H305,2)</f>
        <v>0</v>
      </c>
      <c r="BL305" s="18" t="s">
        <v>256</v>
      </c>
      <c r="BM305" s="142" t="s">
        <v>2946</v>
      </c>
    </row>
    <row r="306" spans="2:47" s="1" customFormat="1" ht="12">
      <c r="B306" s="34"/>
      <c r="D306" s="144" t="s">
        <v>155</v>
      </c>
      <c r="F306" s="145" t="s">
        <v>3531</v>
      </c>
      <c r="I306" s="146"/>
      <c r="L306" s="34"/>
      <c r="M306" s="147"/>
      <c r="T306" s="55"/>
      <c r="AT306" s="18" t="s">
        <v>155</v>
      </c>
      <c r="AU306" s="18" t="s">
        <v>86</v>
      </c>
    </row>
    <row r="307" spans="2:65" s="1" customFormat="1" ht="24.15" customHeight="1">
      <c r="B307" s="129"/>
      <c r="C307" s="130" t="s">
        <v>753</v>
      </c>
      <c r="D307" s="130" t="s">
        <v>148</v>
      </c>
      <c r="E307" s="132" t="s">
        <v>2947</v>
      </c>
      <c r="F307" s="133" t="s">
        <v>2948</v>
      </c>
      <c r="G307" s="134" t="s">
        <v>641</v>
      </c>
      <c r="H307" s="135">
        <v>1</v>
      </c>
      <c r="I307" s="136"/>
      <c r="J307" s="137">
        <f>ROUND(I307*H307,2)</f>
        <v>0</v>
      </c>
      <c r="K307" s="133" t="s">
        <v>152</v>
      </c>
      <c r="L307" s="34"/>
      <c r="M307" s="138" t="s">
        <v>3</v>
      </c>
      <c r="N307" s="139" t="s">
        <v>47</v>
      </c>
      <c r="P307" s="140">
        <f>O307*H307</f>
        <v>0</v>
      </c>
      <c r="Q307" s="140">
        <v>0</v>
      </c>
      <c r="R307" s="140">
        <f>Q307*H307</f>
        <v>0</v>
      </c>
      <c r="S307" s="140">
        <v>0</v>
      </c>
      <c r="T307" s="141">
        <f>S307*H307</f>
        <v>0</v>
      </c>
      <c r="AR307" s="142" t="s">
        <v>256</v>
      </c>
      <c r="AT307" s="142" t="s">
        <v>148</v>
      </c>
      <c r="AU307" s="142" t="s">
        <v>86</v>
      </c>
      <c r="AY307" s="18" t="s">
        <v>146</v>
      </c>
      <c r="BE307" s="143">
        <f>IF(N307="základní",J307,0)</f>
        <v>0</v>
      </c>
      <c r="BF307" s="143">
        <f>IF(N307="snížená",J307,0)</f>
        <v>0</v>
      </c>
      <c r="BG307" s="143">
        <f>IF(N307="zákl. přenesená",J307,0)</f>
        <v>0</v>
      </c>
      <c r="BH307" s="143">
        <f>IF(N307="sníž. přenesená",J307,0)</f>
        <v>0</v>
      </c>
      <c r="BI307" s="143">
        <f>IF(N307="nulová",J307,0)</f>
        <v>0</v>
      </c>
      <c r="BJ307" s="18" t="s">
        <v>84</v>
      </c>
      <c r="BK307" s="143">
        <f>ROUND(I307*H307,2)</f>
        <v>0</v>
      </c>
      <c r="BL307" s="18" t="s">
        <v>256</v>
      </c>
      <c r="BM307" s="142" t="s">
        <v>2949</v>
      </c>
    </row>
    <row r="308" spans="2:47" s="1" customFormat="1" ht="28.8">
      <c r="B308" s="34"/>
      <c r="D308" s="144" t="s">
        <v>155</v>
      </c>
      <c r="F308" s="145" t="s">
        <v>2950</v>
      </c>
      <c r="I308" s="146"/>
      <c r="L308" s="34"/>
      <c r="M308" s="147"/>
      <c r="T308" s="55"/>
      <c r="AT308" s="18" t="s">
        <v>155</v>
      </c>
      <c r="AU308" s="18" t="s">
        <v>86</v>
      </c>
    </row>
    <row r="309" spans="2:47" s="1" customFormat="1" ht="12">
      <c r="B309" s="34"/>
      <c r="D309" s="148" t="s">
        <v>157</v>
      </c>
      <c r="F309" s="149" t="s">
        <v>2951</v>
      </c>
      <c r="I309" s="146"/>
      <c r="L309" s="34"/>
      <c r="M309" s="147"/>
      <c r="T309" s="55"/>
      <c r="AT309" s="18" t="s">
        <v>157</v>
      </c>
      <c r="AU309" s="18" t="s">
        <v>86</v>
      </c>
    </row>
    <row r="310" spans="2:65" s="1" customFormat="1" ht="24.15" customHeight="1">
      <c r="B310" s="129"/>
      <c r="C310" s="130" t="s">
        <v>757</v>
      </c>
      <c r="D310" s="130" t="s">
        <v>148</v>
      </c>
      <c r="E310" s="132" t="s">
        <v>2952</v>
      </c>
      <c r="F310" s="133" t="s">
        <v>2953</v>
      </c>
      <c r="G310" s="134" t="s">
        <v>641</v>
      </c>
      <c r="H310" s="135">
        <v>1</v>
      </c>
      <c r="I310" s="136"/>
      <c r="J310" s="137">
        <f>ROUND(I310*H310,2)</f>
        <v>0</v>
      </c>
      <c r="K310" s="133" t="s">
        <v>152</v>
      </c>
      <c r="L310" s="34"/>
      <c r="M310" s="138" t="s">
        <v>3</v>
      </c>
      <c r="N310" s="139" t="s">
        <v>47</v>
      </c>
      <c r="P310" s="140">
        <f>O310*H310</f>
        <v>0</v>
      </c>
      <c r="Q310" s="140">
        <v>0</v>
      </c>
      <c r="R310" s="140">
        <f>Q310*H310</f>
        <v>0</v>
      </c>
      <c r="S310" s="140">
        <v>0</v>
      </c>
      <c r="T310" s="141">
        <f>S310*H310</f>
        <v>0</v>
      </c>
      <c r="AR310" s="142" t="s">
        <v>256</v>
      </c>
      <c r="AT310" s="142" t="s">
        <v>148</v>
      </c>
      <c r="AU310" s="142" t="s">
        <v>86</v>
      </c>
      <c r="AY310" s="18" t="s">
        <v>146</v>
      </c>
      <c r="BE310" s="143">
        <f>IF(N310="základní",J310,0)</f>
        <v>0</v>
      </c>
      <c r="BF310" s="143">
        <f>IF(N310="snížená",J310,0)</f>
        <v>0</v>
      </c>
      <c r="BG310" s="143">
        <f>IF(N310="zákl. přenesená",J310,0)</f>
        <v>0</v>
      </c>
      <c r="BH310" s="143">
        <f>IF(N310="sníž. přenesená",J310,0)</f>
        <v>0</v>
      </c>
      <c r="BI310" s="143">
        <f>IF(N310="nulová",J310,0)</f>
        <v>0</v>
      </c>
      <c r="BJ310" s="18" t="s">
        <v>84</v>
      </c>
      <c r="BK310" s="143">
        <f>ROUND(I310*H310,2)</f>
        <v>0</v>
      </c>
      <c r="BL310" s="18" t="s">
        <v>256</v>
      </c>
      <c r="BM310" s="142" t="s">
        <v>2954</v>
      </c>
    </row>
    <row r="311" spans="2:47" s="1" customFormat="1" ht="38.4">
      <c r="B311" s="34"/>
      <c r="D311" s="144" t="s">
        <v>155</v>
      </c>
      <c r="F311" s="145" t="s">
        <v>2955</v>
      </c>
      <c r="I311" s="146"/>
      <c r="L311" s="34"/>
      <c r="M311" s="147"/>
      <c r="T311" s="55"/>
      <c r="AT311" s="18" t="s">
        <v>155</v>
      </c>
      <c r="AU311" s="18" t="s">
        <v>86</v>
      </c>
    </row>
    <row r="312" spans="2:47" s="1" customFormat="1" ht="12">
      <c r="B312" s="34"/>
      <c r="D312" s="148" t="s">
        <v>157</v>
      </c>
      <c r="F312" s="149" t="s">
        <v>2956</v>
      </c>
      <c r="I312" s="146"/>
      <c r="L312" s="34"/>
      <c r="M312" s="147"/>
      <c r="T312" s="55"/>
      <c r="AT312" s="18" t="s">
        <v>157</v>
      </c>
      <c r="AU312" s="18" t="s">
        <v>86</v>
      </c>
    </row>
    <row r="313" spans="2:65" s="1" customFormat="1" ht="76.35" customHeight="1">
      <c r="B313" s="129"/>
      <c r="C313" s="279" t="s">
        <v>763</v>
      </c>
      <c r="D313" s="279" t="s">
        <v>1493</v>
      </c>
      <c r="E313" s="280" t="s">
        <v>2957</v>
      </c>
      <c r="F313" s="281" t="s">
        <v>2958</v>
      </c>
      <c r="G313" s="282" t="s">
        <v>641</v>
      </c>
      <c r="H313" s="283">
        <v>2</v>
      </c>
      <c r="I313" s="284"/>
      <c r="J313" s="284">
        <f>ROUND(I313*H313,2)</f>
        <v>0</v>
      </c>
      <c r="K313" s="281" t="s">
        <v>3</v>
      </c>
      <c r="L313" s="34"/>
      <c r="M313" s="138" t="s">
        <v>3</v>
      </c>
      <c r="N313" s="139" t="s">
        <v>47</v>
      </c>
      <c r="P313" s="140">
        <f>O313*H313</f>
        <v>0</v>
      </c>
      <c r="Q313" s="140">
        <v>0</v>
      </c>
      <c r="R313" s="140">
        <f>Q313*H313</f>
        <v>0</v>
      </c>
      <c r="S313" s="140">
        <v>0</v>
      </c>
      <c r="T313" s="141">
        <f>S313*H313</f>
        <v>0</v>
      </c>
      <c r="AR313" s="142" t="s">
        <v>256</v>
      </c>
      <c r="AT313" s="142" t="s">
        <v>148</v>
      </c>
      <c r="AU313" s="142" t="s">
        <v>86</v>
      </c>
      <c r="AY313" s="18" t="s">
        <v>146</v>
      </c>
      <c r="BE313" s="143">
        <f>IF(N313="základní",J313,0)</f>
        <v>0</v>
      </c>
      <c r="BF313" s="143">
        <f>IF(N313="snížená",J313,0)</f>
        <v>0</v>
      </c>
      <c r="BG313" s="143">
        <f>IF(N313="zákl. přenesená",J313,0)</f>
        <v>0</v>
      </c>
      <c r="BH313" s="143">
        <f>IF(N313="sníž. přenesená",J313,0)</f>
        <v>0</v>
      </c>
      <c r="BI313" s="143">
        <f>IF(N313="nulová",J313,0)</f>
        <v>0</v>
      </c>
      <c r="BJ313" s="18" t="s">
        <v>84</v>
      </c>
      <c r="BK313" s="143">
        <f>ROUND(I313*H313,2)</f>
        <v>0</v>
      </c>
      <c r="BL313" s="18" t="s">
        <v>256</v>
      </c>
      <c r="BM313" s="142" t="s">
        <v>2959</v>
      </c>
    </row>
    <row r="314" spans="2:47" s="1" customFormat="1" ht="57.6">
      <c r="B314" s="34"/>
      <c r="D314" s="144" t="s">
        <v>155</v>
      </c>
      <c r="F314" s="145" t="s">
        <v>2960</v>
      </c>
      <c r="I314" s="146"/>
      <c r="L314" s="34"/>
      <c r="M314" s="147"/>
      <c r="T314" s="55"/>
      <c r="AT314" s="18" t="s">
        <v>155</v>
      </c>
      <c r="AU314" s="18" t="s">
        <v>86</v>
      </c>
    </row>
    <row r="315" spans="2:65" s="1" customFormat="1" ht="76.35" customHeight="1">
      <c r="B315" s="129"/>
      <c r="C315" s="279" t="s">
        <v>767</v>
      </c>
      <c r="D315" s="279" t="s">
        <v>1493</v>
      </c>
      <c r="E315" s="280" t="s">
        <v>2961</v>
      </c>
      <c r="F315" s="281" t="s">
        <v>2962</v>
      </c>
      <c r="G315" s="282" t="s">
        <v>641</v>
      </c>
      <c r="H315" s="283">
        <v>1</v>
      </c>
      <c r="I315" s="284"/>
      <c r="J315" s="284">
        <f>ROUND(I315*H315,2)</f>
        <v>0</v>
      </c>
      <c r="K315" s="281" t="s">
        <v>3</v>
      </c>
      <c r="L315" s="34"/>
      <c r="M315" s="138" t="s">
        <v>3</v>
      </c>
      <c r="N315" s="139" t="s">
        <v>47</v>
      </c>
      <c r="P315" s="140">
        <f>O315*H315</f>
        <v>0</v>
      </c>
      <c r="Q315" s="140">
        <v>0</v>
      </c>
      <c r="R315" s="140">
        <f>Q315*H315</f>
        <v>0</v>
      </c>
      <c r="S315" s="140">
        <v>0</v>
      </c>
      <c r="T315" s="141">
        <f>S315*H315</f>
        <v>0</v>
      </c>
      <c r="AR315" s="142" t="s">
        <v>256</v>
      </c>
      <c r="AT315" s="142" t="s">
        <v>148</v>
      </c>
      <c r="AU315" s="142" t="s">
        <v>86</v>
      </c>
      <c r="AY315" s="18" t="s">
        <v>146</v>
      </c>
      <c r="BE315" s="143">
        <f>IF(N315="základní",J315,0)</f>
        <v>0</v>
      </c>
      <c r="BF315" s="143">
        <f>IF(N315="snížená",J315,0)</f>
        <v>0</v>
      </c>
      <c r="BG315" s="143">
        <f>IF(N315="zákl. přenesená",J315,0)</f>
        <v>0</v>
      </c>
      <c r="BH315" s="143">
        <f>IF(N315="sníž. přenesená",J315,0)</f>
        <v>0</v>
      </c>
      <c r="BI315" s="143">
        <f>IF(N315="nulová",J315,0)</f>
        <v>0</v>
      </c>
      <c r="BJ315" s="18" t="s">
        <v>84</v>
      </c>
      <c r="BK315" s="143">
        <f>ROUND(I315*H315,2)</f>
        <v>0</v>
      </c>
      <c r="BL315" s="18" t="s">
        <v>256</v>
      </c>
      <c r="BM315" s="142" t="s">
        <v>2963</v>
      </c>
    </row>
    <row r="316" spans="2:47" s="1" customFormat="1" ht="57.6">
      <c r="B316" s="34"/>
      <c r="D316" s="144" t="s">
        <v>155</v>
      </c>
      <c r="F316" s="145" t="s">
        <v>2964</v>
      </c>
      <c r="I316" s="146"/>
      <c r="L316" s="34"/>
      <c r="M316" s="147"/>
      <c r="T316" s="55"/>
      <c r="AT316" s="18" t="s">
        <v>155</v>
      </c>
      <c r="AU316" s="18" t="s">
        <v>86</v>
      </c>
    </row>
    <row r="317" spans="2:65" s="1" customFormat="1" ht="76.35" customHeight="1">
      <c r="B317" s="129"/>
      <c r="C317" s="279" t="s">
        <v>782</v>
      </c>
      <c r="D317" s="279" t="s">
        <v>1493</v>
      </c>
      <c r="E317" s="280" t="s">
        <v>2965</v>
      </c>
      <c r="F317" s="281" t="s">
        <v>2966</v>
      </c>
      <c r="G317" s="282" t="s">
        <v>641</v>
      </c>
      <c r="H317" s="283">
        <v>1</v>
      </c>
      <c r="I317" s="284"/>
      <c r="J317" s="284">
        <f>ROUND(I317*H317,2)</f>
        <v>0</v>
      </c>
      <c r="K317" s="281" t="s">
        <v>3</v>
      </c>
      <c r="L317" s="34"/>
      <c r="M317" s="138" t="s">
        <v>3</v>
      </c>
      <c r="N317" s="139" t="s">
        <v>47</v>
      </c>
      <c r="P317" s="140">
        <f>O317*H317</f>
        <v>0</v>
      </c>
      <c r="Q317" s="140">
        <v>0</v>
      </c>
      <c r="R317" s="140">
        <f>Q317*H317</f>
        <v>0</v>
      </c>
      <c r="S317" s="140">
        <v>0</v>
      </c>
      <c r="T317" s="141">
        <f>S317*H317</f>
        <v>0</v>
      </c>
      <c r="AR317" s="142" t="s">
        <v>256</v>
      </c>
      <c r="AT317" s="142" t="s">
        <v>148</v>
      </c>
      <c r="AU317" s="142" t="s">
        <v>86</v>
      </c>
      <c r="AY317" s="18" t="s">
        <v>146</v>
      </c>
      <c r="BE317" s="143">
        <f>IF(N317="základní",J317,0)</f>
        <v>0</v>
      </c>
      <c r="BF317" s="143">
        <f>IF(N317="snížená",J317,0)</f>
        <v>0</v>
      </c>
      <c r="BG317" s="143">
        <f>IF(N317="zákl. přenesená",J317,0)</f>
        <v>0</v>
      </c>
      <c r="BH317" s="143">
        <f>IF(N317="sníž. přenesená",J317,0)</f>
        <v>0</v>
      </c>
      <c r="BI317" s="143">
        <f>IF(N317="nulová",J317,0)</f>
        <v>0</v>
      </c>
      <c r="BJ317" s="18" t="s">
        <v>84</v>
      </c>
      <c r="BK317" s="143">
        <f>ROUND(I317*H317,2)</f>
        <v>0</v>
      </c>
      <c r="BL317" s="18" t="s">
        <v>256</v>
      </c>
      <c r="BM317" s="142" t="s">
        <v>2967</v>
      </c>
    </row>
    <row r="318" spans="2:47" s="1" customFormat="1" ht="76.8">
      <c r="B318" s="34"/>
      <c r="D318" s="144" t="s">
        <v>155</v>
      </c>
      <c r="F318" s="145" t="s">
        <v>2968</v>
      </c>
      <c r="I318" s="146"/>
      <c r="L318" s="34"/>
      <c r="M318" s="147"/>
      <c r="T318" s="55"/>
      <c r="AT318" s="18" t="s">
        <v>155</v>
      </c>
      <c r="AU318" s="18" t="s">
        <v>86</v>
      </c>
    </row>
    <row r="319" spans="2:65" s="1" customFormat="1" ht="24.15" customHeight="1">
      <c r="B319" s="129"/>
      <c r="C319" s="130" t="s">
        <v>793</v>
      </c>
      <c r="D319" s="130" t="s">
        <v>148</v>
      </c>
      <c r="E319" s="132" t="s">
        <v>2969</v>
      </c>
      <c r="F319" s="133" t="s">
        <v>2970</v>
      </c>
      <c r="G319" s="134" t="s">
        <v>1004</v>
      </c>
      <c r="H319" s="188"/>
      <c r="I319" s="136"/>
      <c r="J319" s="137">
        <f>ROUND(I319*H319,2)</f>
        <v>0</v>
      </c>
      <c r="K319" s="133" t="s">
        <v>152</v>
      </c>
      <c r="L319" s="34"/>
      <c r="M319" s="138" t="s">
        <v>3</v>
      </c>
      <c r="N319" s="139" t="s">
        <v>47</v>
      </c>
      <c r="P319" s="140">
        <f>O319*H319</f>
        <v>0</v>
      </c>
      <c r="Q319" s="140">
        <v>0</v>
      </c>
      <c r="R319" s="140">
        <f>Q319*H319</f>
        <v>0</v>
      </c>
      <c r="S319" s="140">
        <v>0</v>
      </c>
      <c r="T319" s="141">
        <f>S319*H319</f>
        <v>0</v>
      </c>
      <c r="AR319" s="142" t="s">
        <v>256</v>
      </c>
      <c r="AT319" s="142" t="s">
        <v>148</v>
      </c>
      <c r="AU319" s="142" t="s">
        <v>86</v>
      </c>
      <c r="AY319" s="18" t="s">
        <v>146</v>
      </c>
      <c r="BE319" s="143">
        <f>IF(N319="základní",J319,0)</f>
        <v>0</v>
      </c>
      <c r="BF319" s="143">
        <f>IF(N319="snížená",J319,0)</f>
        <v>0</v>
      </c>
      <c r="BG319" s="143">
        <f>IF(N319="zákl. přenesená",J319,0)</f>
        <v>0</v>
      </c>
      <c r="BH319" s="143">
        <f>IF(N319="sníž. přenesená",J319,0)</f>
        <v>0</v>
      </c>
      <c r="BI319" s="143">
        <f>IF(N319="nulová",J319,0)</f>
        <v>0</v>
      </c>
      <c r="BJ319" s="18" t="s">
        <v>84</v>
      </c>
      <c r="BK319" s="143">
        <f>ROUND(I319*H319,2)</f>
        <v>0</v>
      </c>
      <c r="BL319" s="18" t="s">
        <v>256</v>
      </c>
      <c r="BM319" s="142" t="s">
        <v>2971</v>
      </c>
    </row>
    <row r="320" spans="2:47" s="1" customFormat="1" ht="28.8">
      <c r="B320" s="34"/>
      <c r="D320" s="144" t="s">
        <v>155</v>
      </c>
      <c r="F320" s="145" t="s">
        <v>2972</v>
      </c>
      <c r="I320" s="146"/>
      <c r="L320" s="34"/>
      <c r="M320" s="147"/>
      <c r="T320" s="55"/>
      <c r="AT320" s="18" t="s">
        <v>155</v>
      </c>
      <c r="AU320" s="18" t="s">
        <v>86</v>
      </c>
    </row>
    <row r="321" spans="2:47" s="1" customFormat="1" ht="12">
      <c r="B321" s="34"/>
      <c r="D321" s="148" t="s">
        <v>157</v>
      </c>
      <c r="F321" s="149" t="s">
        <v>2973</v>
      </c>
      <c r="I321" s="146"/>
      <c r="L321" s="34"/>
      <c r="M321" s="147"/>
      <c r="T321" s="55"/>
      <c r="AT321" s="18" t="s">
        <v>157</v>
      </c>
      <c r="AU321" s="18" t="s">
        <v>86</v>
      </c>
    </row>
    <row r="322" spans="2:63" s="11" customFormat="1" ht="22.95" customHeight="1">
      <c r="B322" s="117"/>
      <c r="D322" s="118" t="s">
        <v>75</v>
      </c>
      <c r="E322" s="127" t="s">
        <v>2974</v>
      </c>
      <c r="F322" s="127" t="s">
        <v>2975</v>
      </c>
      <c r="I322" s="120"/>
      <c r="J322" s="128">
        <f>BK322</f>
        <v>0</v>
      </c>
      <c r="L322" s="117"/>
      <c r="M322" s="122"/>
      <c r="P322" s="123">
        <f>SUM(P323:P409)</f>
        <v>0</v>
      </c>
      <c r="R322" s="123">
        <f>SUM(R323:R409)</f>
        <v>0.13435000000000002</v>
      </c>
      <c r="T322" s="124">
        <f>SUM(T323:T409)</f>
        <v>0</v>
      </c>
      <c r="AR322" s="118" t="s">
        <v>86</v>
      </c>
      <c r="AT322" s="125" t="s">
        <v>75</v>
      </c>
      <c r="AU322" s="125" t="s">
        <v>84</v>
      </c>
      <c r="AY322" s="118" t="s">
        <v>146</v>
      </c>
      <c r="BK322" s="126">
        <f>SUM(BK323:BK409)</f>
        <v>0</v>
      </c>
    </row>
    <row r="323" spans="2:65" s="1" customFormat="1" ht="21.75" customHeight="1">
      <c r="B323" s="129"/>
      <c r="C323" s="130" t="s">
        <v>800</v>
      </c>
      <c r="D323" s="130" t="s">
        <v>148</v>
      </c>
      <c r="E323" s="132" t="s">
        <v>2976</v>
      </c>
      <c r="F323" s="133" t="s">
        <v>2977</v>
      </c>
      <c r="G323" s="134" t="s">
        <v>375</v>
      </c>
      <c r="H323" s="135">
        <v>1017</v>
      </c>
      <c r="I323" s="136"/>
      <c r="J323" s="137">
        <f>ROUND(I323*H323,2)</f>
        <v>0</v>
      </c>
      <c r="K323" s="133" t="s">
        <v>152</v>
      </c>
      <c r="L323" s="34"/>
      <c r="M323" s="138" t="s">
        <v>3</v>
      </c>
      <c r="N323" s="139" t="s">
        <v>47</v>
      </c>
      <c r="P323" s="140">
        <f>O323*H323</f>
        <v>0</v>
      </c>
      <c r="Q323" s="140">
        <v>0</v>
      </c>
      <c r="R323" s="140">
        <f>Q323*H323</f>
        <v>0</v>
      </c>
      <c r="S323" s="140">
        <v>0</v>
      </c>
      <c r="T323" s="141">
        <f>S323*H323</f>
        <v>0</v>
      </c>
      <c r="AR323" s="142" t="s">
        <v>256</v>
      </c>
      <c r="AT323" s="142" t="s">
        <v>148</v>
      </c>
      <c r="AU323" s="142" t="s">
        <v>86</v>
      </c>
      <c r="AY323" s="18" t="s">
        <v>146</v>
      </c>
      <c r="BE323" s="143">
        <f>IF(N323="základní",J323,0)</f>
        <v>0</v>
      </c>
      <c r="BF323" s="143">
        <f>IF(N323="snížená",J323,0)</f>
        <v>0</v>
      </c>
      <c r="BG323" s="143">
        <f>IF(N323="zákl. přenesená",J323,0)</f>
        <v>0</v>
      </c>
      <c r="BH323" s="143">
        <f>IF(N323="sníž. přenesená",J323,0)</f>
        <v>0</v>
      </c>
      <c r="BI323" s="143">
        <f>IF(N323="nulová",J323,0)</f>
        <v>0</v>
      </c>
      <c r="BJ323" s="18" t="s">
        <v>84</v>
      </c>
      <c r="BK323" s="143">
        <f>ROUND(I323*H323,2)</f>
        <v>0</v>
      </c>
      <c r="BL323" s="18" t="s">
        <v>256</v>
      </c>
      <c r="BM323" s="142" t="s">
        <v>2978</v>
      </c>
    </row>
    <row r="324" spans="2:47" s="1" customFormat="1" ht="12">
      <c r="B324" s="34"/>
      <c r="D324" s="144" t="s">
        <v>155</v>
      </c>
      <c r="F324" s="145" t="s">
        <v>2979</v>
      </c>
      <c r="I324" s="146"/>
      <c r="L324" s="34"/>
      <c r="M324" s="147"/>
      <c r="T324" s="55"/>
      <c r="AT324" s="18" t="s">
        <v>155</v>
      </c>
      <c r="AU324" s="18" t="s">
        <v>86</v>
      </c>
    </row>
    <row r="325" spans="2:47" s="1" customFormat="1" ht="12">
      <c r="B325" s="34"/>
      <c r="D325" s="148" t="s">
        <v>157</v>
      </c>
      <c r="F325" s="149" t="s">
        <v>2980</v>
      </c>
      <c r="I325" s="146"/>
      <c r="L325" s="34"/>
      <c r="M325" s="147"/>
      <c r="T325" s="55"/>
      <c r="AT325" s="18" t="s">
        <v>157</v>
      </c>
      <c r="AU325" s="18" t="s">
        <v>86</v>
      </c>
    </row>
    <row r="326" spans="2:51" s="12" customFormat="1" ht="12">
      <c r="B326" s="150"/>
      <c r="D326" s="144" t="s">
        <v>171</v>
      </c>
      <c r="E326" s="151" t="s">
        <v>3</v>
      </c>
      <c r="F326" s="152" t="s">
        <v>2981</v>
      </c>
      <c r="H326" s="153">
        <v>1017</v>
      </c>
      <c r="I326" s="154"/>
      <c r="L326" s="150"/>
      <c r="M326" s="155"/>
      <c r="T326" s="156"/>
      <c r="AT326" s="151" t="s">
        <v>171</v>
      </c>
      <c r="AU326" s="151" t="s">
        <v>86</v>
      </c>
      <c r="AV326" s="12" t="s">
        <v>86</v>
      </c>
      <c r="AW326" s="12" t="s">
        <v>37</v>
      </c>
      <c r="AX326" s="12" t="s">
        <v>84</v>
      </c>
      <c r="AY326" s="151" t="s">
        <v>146</v>
      </c>
    </row>
    <row r="327" spans="2:65" s="1" customFormat="1" ht="62.7" customHeight="1">
      <c r="B327" s="129"/>
      <c r="C327" s="170" t="s">
        <v>807</v>
      </c>
      <c r="D327" s="170" t="s">
        <v>257</v>
      </c>
      <c r="E327" s="172" t="s">
        <v>2982</v>
      </c>
      <c r="F327" s="173" t="s">
        <v>2983</v>
      </c>
      <c r="G327" s="174" t="s">
        <v>375</v>
      </c>
      <c r="H327" s="175">
        <v>518</v>
      </c>
      <c r="I327" s="176"/>
      <c r="J327" s="177">
        <f>ROUND(I327*H327,2)</f>
        <v>0</v>
      </c>
      <c r="K327" s="173" t="s">
        <v>152</v>
      </c>
      <c r="L327" s="178"/>
      <c r="M327" s="179" t="s">
        <v>3</v>
      </c>
      <c r="N327" s="180" t="s">
        <v>47</v>
      </c>
      <c r="P327" s="140">
        <f>O327*H327</f>
        <v>0</v>
      </c>
      <c r="Q327" s="140">
        <v>0.00016</v>
      </c>
      <c r="R327" s="140">
        <f>Q327*H327</f>
        <v>0.08288000000000001</v>
      </c>
      <c r="S327" s="140">
        <v>0</v>
      </c>
      <c r="T327" s="141">
        <f>S327*H327</f>
        <v>0</v>
      </c>
      <c r="AR327" s="142" t="s">
        <v>379</v>
      </c>
      <c r="AT327" s="142" t="s">
        <v>257</v>
      </c>
      <c r="AU327" s="142" t="s">
        <v>86</v>
      </c>
      <c r="AY327" s="18" t="s">
        <v>146</v>
      </c>
      <c r="BE327" s="143">
        <f>IF(N327="základní",J327,0)</f>
        <v>0</v>
      </c>
      <c r="BF327" s="143">
        <f>IF(N327="snížená",J327,0)</f>
        <v>0</v>
      </c>
      <c r="BG327" s="143">
        <f>IF(N327="zákl. přenesená",J327,0)</f>
        <v>0</v>
      </c>
      <c r="BH327" s="143">
        <f>IF(N327="sníž. přenesená",J327,0)</f>
        <v>0</v>
      </c>
      <c r="BI327" s="143">
        <f>IF(N327="nulová",J327,0)</f>
        <v>0</v>
      </c>
      <c r="BJ327" s="18" t="s">
        <v>84</v>
      </c>
      <c r="BK327" s="143">
        <f>ROUND(I327*H327,2)</f>
        <v>0</v>
      </c>
      <c r="BL327" s="18" t="s">
        <v>256</v>
      </c>
      <c r="BM327" s="142" t="s">
        <v>2984</v>
      </c>
    </row>
    <row r="328" spans="2:47" s="1" customFormat="1" ht="38.4">
      <c r="B328" s="34"/>
      <c r="D328" s="144" t="s">
        <v>155</v>
      </c>
      <c r="F328" s="145" t="s">
        <v>2983</v>
      </c>
      <c r="I328" s="146"/>
      <c r="L328" s="34"/>
      <c r="M328" s="147"/>
      <c r="T328" s="55"/>
      <c r="AT328" s="18" t="s">
        <v>155</v>
      </c>
      <c r="AU328" s="18" t="s">
        <v>86</v>
      </c>
    </row>
    <row r="329" spans="2:65" s="1" customFormat="1" ht="24.15" customHeight="1">
      <c r="B329" s="129"/>
      <c r="C329" s="170" t="s">
        <v>813</v>
      </c>
      <c r="D329" s="170" t="s">
        <v>257</v>
      </c>
      <c r="E329" s="172" t="s">
        <v>2985</v>
      </c>
      <c r="F329" s="173" t="s">
        <v>2986</v>
      </c>
      <c r="G329" s="174" t="s">
        <v>375</v>
      </c>
      <c r="H329" s="175">
        <v>580</v>
      </c>
      <c r="I329" s="176"/>
      <c r="J329" s="177">
        <f>ROUND(I329*H329,2)</f>
        <v>0</v>
      </c>
      <c r="K329" s="173" t="s">
        <v>152</v>
      </c>
      <c r="L329" s="178"/>
      <c r="M329" s="179" t="s">
        <v>3</v>
      </c>
      <c r="N329" s="180" t="s">
        <v>47</v>
      </c>
      <c r="P329" s="140">
        <f>O329*H329</f>
        <v>0</v>
      </c>
      <c r="Q329" s="140">
        <v>5E-05</v>
      </c>
      <c r="R329" s="140">
        <f>Q329*H329</f>
        <v>0.029</v>
      </c>
      <c r="S329" s="140">
        <v>0</v>
      </c>
      <c r="T329" s="141">
        <f>S329*H329</f>
        <v>0</v>
      </c>
      <c r="AR329" s="142" t="s">
        <v>379</v>
      </c>
      <c r="AT329" s="142" t="s">
        <v>257</v>
      </c>
      <c r="AU329" s="142" t="s">
        <v>86</v>
      </c>
      <c r="AY329" s="18" t="s">
        <v>146</v>
      </c>
      <c r="BE329" s="143">
        <f>IF(N329="základní",J329,0)</f>
        <v>0</v>
      </c>
      <c r="BF329" s="143">
        <f>IF(N329="snížená",J329,0)</f>
        <v>0</v>
      </c>
      <c r="BG329" s="143">
        <f>IF(N329="zákl. přenesená",J329,0)</f>
        <v>0</v>
      </c>
      <c r="BH329" s="143">
        <f>IF(N329="sníž. přenesená",J329,0)</f>
        <v>0</v>
      </c>
      <c r="BI329" s="143">
        <f>IF(N329="nulová",J329,0)</f>
        <v>0</v>
      </c>
      <c r="BJ329" s="18" t="s">
        <v>84</v>
      </c>
      <c r="BK329" s="143">
        <f>ROUND(I329*H329,2)</f>
        <v>0</v>
      </c>
      <c r="BL329" s="18" t="s">
        <v>256</v>
      </c>
      <c r="BM329" s="142" t="s">
        <v>2987</v>
      </c>
    </row>
    <row r="330" spans="2:47" s="1" customFormat="1" ht="19.2">
      <c r="B330" s="34"/>
      <c r="D330" s="144" t="s">
        <v>155</v>
      </c>
      <c r="F330" s="145" t="s">
        <v>2986</v>
      </c>
      <c r="I330" s="146"/>
      <c r="L330" s="34"/>
      <c r="M330" s="147"/>
      <c r="T330" s="55"/>
      <c r="AT330" s="18" t="s">
        <v>155</v>
      </c>
      <c r="AU330" s="18" t="s">
        <v>86</v>
      </c>
    </row>
    <row r="331" spans="2:65" s="1" customFormat="1" ht="24.15" customHeight="1">
      <c r="B331" s="129"/>
      <c r="C331" s="170" t="s">
        <v>819</v>
      </c>
      <c r="D331" s="170" t="s">
        <v>257</v>
      </c>
      <c r="E331" s="172" t="s">
        <v>2988</v>
      </c>
      <c r="F331" s="173" t="s">
        <v>2989</v>
      </c>
      <c r="G331" s="174" t="s">
        <v>375</v>
      </c>
      <c r="H331" s="175">
        <v>20</v>
      </c>
      <c r="I331" s="176"/>
      <c r="J331" s="177">
        <f>ROUND(I331*H331,2)</f>
        <v>0</v>
      </c>
      <c r="K331" s="173" t="s">
        <v>152</v>
      </c>
      <c r="L331" s="178"/>
      <c r="M331" s="179" t="s">
        <v>3</v>
      </c>
      <c r="N331" s="180" t="s">
        <v>47</v>
      </c>
      <c r="P331" s="140">
        <f>O331*H331</f>
        <v>0</v>
      </c>
      <c r="Q331" s="140">
        <v>4E-05</v>
      </c>
      <c r="R331" s="140">
        <f>Q331*H331</f>
        <v>0.0008</v>
      </c>
      <c r="S331" s="140">
        <v>0</v>
      </c>
      <c r="T331" s="141">
        <f>S331*H331</f>
        <v>0</v>
      </c>
      <c r="AR331" s="142" t="s">
        <v>379</v>
      </c>
      <c r="AT331" s="142" t="s">
        <v>257</v>
      </c>
      <c r="AU331" s="142" t="s">
        <v>86</v>
      </c>
      <c r="AY331" s="18" t="s">
        <v>146</v>
      </c>
      <c r="BE331" s="143">
        <f>IF(N331="základní",J331,0)</f>
        <v>0</v>
      </c>
      <c r="BF331" s="143">
        <f>IF(N331="snížená",J331,0)</f>
        <v>0</v>
      </c>
      <c r="BG331" s="143">
        <f>IF(N331="zákl. přenesená",J331,0)</f>
        <v>0</v>
      </c>
      <c r="BH331" s="143">
        <f>IF(N331="sníž. přenesená",J331,0)</f>
        <v>0</v>
      </c>
      <c r="BI331" s="143">
        <f>IF(N331="nulová",J331,0)</f>
        <v>0</v>
      </c>
      <c r="BJ331" s="18" t="s">
        <v>84</v>
      </c>
      <c r="BK331" s="143">
        <f>ROUND(I331*H331,2)</f>
        <v>0</v>
      </c>
      <c r="BL331" s="18" t="s">
        <v>256</v>
      </c>
      <c r="BM331" s="142" t="s">
        <v>2990</v>
      </c>
    </row>
    <row r="332" spans="2:47" s="1" customFormat="1" ht="19.2">
      <c r="B332" s="34"/>
      <c r="D332" s="144" t="s">
        <v>155</v>
      </c>
      <c r="F332" s="145" t="s">
        <v>2989</v>
      </c>
      <c r="I332" s="146"/>
      <c r="L332" s="34"/>
      <c r="M332" s="147"/>
      <c r="T332" s="55"/>
      <c r="AT332" s="18" t="s">
        <v>155</v>
      </c>
      <c r="AU332" s="18" t="s">
        <v>86</v>
      </c>
    </row>
    <row r="333" spans="2:65" s="1" customFormat="1" ht="33" customHeight="1">
      <c r="B333" s="129"/>
      <c r="C333" s="130" t="s">
        <v>825</v>
      </c>
      <c r="D333" s="130" t="s">
        <v>148</v>
      </c>
      <c r="E333" s="132" t="s">
        <v>2991</v>
      </c>
      <c r="F333" s="133" t="s">
        <v>2992</v>
      </c>
      <c r="G333" s="134" t="s">
        <v>641</v>
      </c>
      <c r="H333" s="135">
        <v>1</v>
      </c>
      <c r="I333" s="136"/>
      <c r="J333" s="137">
        <f>ROUND(I333*H333,2)</f>
        <v>0</v>
      </c>
      <c r="K333" s="133" t="s">
        <v>152</v>
      </c>
      <c r="L333" s="34"/>
      <c r="M333" s="138" t="s">
        <v>3</v>
      </c>
      <c r="N333" s="139" t="s">
        <v>47</v>
      </c>
      <c r="P333" s="140">
        <f>O333*H333</f>
        <v>0</v>
      </c>
      <c r="Q333" s="140">
        <v>0</v>
      </c>
      <c r="R333" s="140">
        <f>Q333*H333</f>
        <v>0</v>
      </c>
      <c r="S333" s="140">
        <v>0</v>
      </c>
      <c r="T333" s="141">
        <f>S333*H333</f>
        <v>0</v>
      </c>
      <c r="AR333" s="142" t="s">
        <v>256</v>
      </c>
      <c r="AT333" s="142" t="s">
        <v>148</v>
      </c>
      <c r="AU333" s="142" t="s">
        <v>86</v>
      </c>
      <c r="AY333" s="18" t="s">
        <v>146</v>
      </c>
      <c r="BE333" s="143">
        <f>IF(N333="základní",J333,0)</f>
        <v>0</v>
      </c>
      <c r="BF333" s="143">
        <f>IF(N333="snížená",J333,0)</f>
        <v>0</v>
      </c>
      <c r="BG333" s="143">
        <f>IF(N333="zákl. přenesená",J333,0)</f>
        <v>0</v>
      </c>
      <c r="BH333" s="143">
        <f>IF(N333="sníž. přenesená",J333,0)</f>
        <v>0</v>
      </c>
      <c r="BI333" s="143">
        <f>IF(N333="nulová",J333,0)</f>
        <v>0</v>
      </c>
      <c r="BJ333" s="18" t="s">
        <v>84</v>
      </c>
      <c r="BK333" s="143">
        <f>ROUND(I333*H333,2)</f>
        <v>0</v>
      </c>
      <c r="BL333" s="18" t="s">
        <v>256</v>
      </c>
      <c r="BM333" s="142" t="s">
        <v>2993</v>
      </c>
    </row>
    <row r="334" spans="2:47" s="1" customFormat="1" ht="19.2">
      <c r="B334" s="34"/>
      <c r="D334" s="144" t="s">
        <v>155</v>
      </c>
      <c r="F334" s="145" t="s">
        <v>2994</v>
      </c>
      <c r="I334" s="146"/>
      <c r="L334" s="34"/>
      <c r="M334" s="147"/>
      <c r="T334" s="55"/>
      <c r="AT334" s="18" t="s">
        <v>155</v>
      </c>
      <c r="AU334" s="18" t="s">
        <v>86</v>
      </c>
    </row>
    <row r="335" spans="2:47" s="1" customFormat="1" ht="12">
      <c r="B335" s="34"/>
      <c r="D335" s="148" t="s">
        <v>157</v>
      </c>
      <c r="F335" s="149" t="s">
        <v>2995</v>
      </c>
      <c r="I335" s="146"/>
      <c r="L335" s="34"/>
      <c r="M335" s="147"/>
      <c r="T335" s="55"/>
      <c r="AT335" s="18" t="s">
        <v>157</v>
      </c>
      <c r="AU335" s="18" t="s">
        <v>86</v>
      </c>
    </row>
    <row r="336" spans="2:65" s="1" customFormat="1" ht="16.5" customHeight="1">
      <c r="B336" s="129"/>
      <c r="C336" s="170" t="s">
        <v>832</v>
      </c>
      <c r="D336" s="170" t="s">
        <v>257</v>
      </c>
      <c r="E336" s="172" t="s">
        <v>2996</v>
      </c>
      <c r="F336" s="173" t="s">
        <v>2997</v>
      </c>
      <c r="G336" s="174" t="s">
        <v>641</v>
      </c>
      <c r="H336" s="175">
        <v>1</v>
      </c>
      <c r="I336" s="176"/>
      <c r="J336" s="177">
        <f>ROUND(I336*H336,2)</f>
        <v>0</v>
      </c>
      <c r="K336" s="173" t="s">
        <v>152</v>
      </c>
      <c r="L336" s="178"/>
      <c r="M336" s="179" t="s">
        <v>3</v>
      </c>
      <c r="N336" s="180" t="s">
        <v>47</v>
      </c>
      <c r="P336" s="140">
        <f>O336*H336</f>
        <v>0</v>
      </c>
      <c r="Q336" s="140">
        <v>0.0003</v>
      </c>
      <c r="R336" s="140">
        <f>Q336*H336</f>
        <v>0.0003</v>
      </c>
      <c r="S336" s="140">
        <v>0</v>
      </c>
      <c r="T336" s="141">
        <f>S336*H336</f>
        <v>0</v>
      </c>
      <c r="AR336" s="142" t="s">
        <v>379</v>
      </c>
      <c r="AT336" s="142" t="s">
        <v>257</v>
      </c>
      <c r="AU336" s="142" t="s">
        <v>86</v>
      </c>
      <c r="AY336" s="18" t="s">
        <v>146</v>
      </c>
      <c r="BE336" s="143">
        <f>IF(N336="základní",J336,0)</f>
        <v>0</v>
      </c>
      <c r="BF336" s="143">
        <f>IF(N336="snížená",J336,0)</f>
        <v>0</v>
      </c>
      <c r="BG336" s="143">
        <f>IF(N336="zákl. přenesená",J336,0)</f>
        <v>0</v>
      </c>
      <c r="BH336" s="143">
        <f>IF(N336="sníž. přenesená",J336,0)</f>
        <v>0</v>
      </c>
      <c r="BI336" s="143">
        <f>IF(N336="nulová",J336,0)</f>
        <v>0</v>
      </c>
      <c r="BJ336" s="18" t="s">
        <v>84</v>
      </c>
      <c r="BK336" s="143">
        <f>ROUND(I336*H336,2)</f>
        <v>0</v>
      </c>
      <c r="BL336" s="18" t="s">
        <v>256</v>
      </c>
      <c r="BM336" s="142" t="s">
        <v>2998</v>
      </c>
    </row>
    <row r="337" spans="2:47" s="1" customFormat="1" ht="12">
      <c r="B337" s="34"/>
      <c r="D337" s="144" t="s">
        <v>155</v>
      </c>
      <c r="F337" s="145" t="s">
        <v>2997</v>
      </c>
      <c r="I337" s="146"/>
      <c r="L337" s="34"/>
      <c r="M337" s="147"/>
      <c r="T337" s="55"/>
      <c r="AT337" s="18" t="s">
        <v>155</v>
      </c>
      <c r="AU337" s="18" t="s">
        <v>86</v>
      </c>
    </row>
    <row r="338" spans="2:65" s="1" customFormat="1" ht="21.75" customHeight="1">
      <c r="B338" s="129"/>
      <c r="C338" s="130" t="s">
        <v>839</v>
      </c>
      <c r="D338" s="130" t="s">
        <v>148</v>
      </c>
      <c r="E338" s="132" t="s">
        <v>2999</v>
      </c>
      <c r="F338" s="133" t="s">
        <v>3000</v>
      </c>
      <c r="G338" s="134" t="s">
        <v>641</v>
      </c>
      <c r="H338" s="135">
        <v>1</v>
      </c>
      <c r="I338" s="136"/>
      <c r="J338" s="137">
        <f>ROUND(I338*H338,2)</f>
        <v>0</v>
      </c>
      <c r="K338" s="133" t="s">
        <v>152</v>
      </c>
      <c r="L338" s="34"/>
      <c r="M338" s="138" t="s">
        <v>3</v>
      </c>
      <c r="N338" s="139" t="s">
        <v>47</v>
      </c>
      <c r="P338" s="140">
        <f>O338*H338</f>
        <v>0</v>
      </c>
      <c r="Q338" s="140">
        <v>0</v>
      </c>
      <c r="R338" s="140">
        <f>Q338*H338</f>
        <v>0</v>
      </c>
      <c r="S338" s="140">
        <v>0</v>
      </c>
      <c r="T338" s="141">
        <f>S338*H338</f>
        <v>0</v>
      </c>
      <c r="AR338" s="142" t="s">
        <v>256</v>
      </c>
      <c r="AT338" s="142" t="s">
        <v>148</v>
      </c>
      <c r="AU338" s="142" t="s">
        <v>86</v>
      </c>
      <c r="AY338" s="18" t="s">
        <v>146</v>
      </c>
      <c r="BE338" s="143">
        <f>IF(N338="základní",J338,0)</f>
        <v>0</v>
      </c>
      <c r="BF338" s="143">
        <f>IF(N338="snížená",J338,0)</f>
        <v>0</v>
      </c>
      <c r="BG338" s="143">
        <f>IF(N338="zákl. přenesená",J338,0)</f>
        <v>0</v>
      </c>
      <c r="BH338" s="143">
        <f>IF(N338="sníž. přenesená",J338,0)</f>
        <v>0</v>
      </c>
      <c r="BI338" s="143">
        <f>IF(N338="nulová",J338,0)</f>
        <v>0</v>
      </c>
      <c r="BJ338" s="18" t="s">
        <v>84</v>
      </c>
      <c r="BK338" s="143">
        <f>ROUND(I338*H338,2)</f>
        <v>0</v>
      </c>
      <c r="BL338" s="18" t="s">
        <v>256</v>
      </c>
      <c r="BM338" s="142" t="s">
        <v>3001</v>
      </c>
    </row>
    <row r="339" spans="2:47" s="1" customFormat="1" ht="12">
      <c r="B339" s="34"/>
      <c r="D339" s="144" t="s">
        <v>155</v>
      </c>
      <c r="F339" s="145" t="s">
        <v>3000</v>
      </c>
      <c r="I339" s="146"/>
      <c r="L339" s="34"/>
      <c r="M339" s="147"/>
      <c r="T339" s="55"/>
      <c r="AT339" s="18" t="s">
        <v>155</v>
      </c>
      <c r="AU339" s="18" t="s">
        <v>86</v>
      </c>
    </row>
    <row r="340" spans="2:47" s="1" customFormat="1" ht="12">
      <c r="B340" s="34"/>
      <c r="D340" s="148" t="s">
        <v>157</v>
      </c>
      <c r="F340" s="149" t="s">
        <v>3002</v>
      </c>
      <c r="I340" s="146"/>
      <c r="L340" s="34"/>
      <c r="M340" s="147"/>
      <c r="T340" s="55"/>
      <c r="AT340" s="18" t="s">
        <v>157</v>
      </c>
      <c r="AU340" s="18" t="s">
        <v>86</v>
      </c>
    </row>
    <row r="341" spans="2:65" s="1" customFormat="1" ht="21.75" customHeight="1">
      <c r="B341" s="129"/>
      <c r="C341" s="170" t="s">
        <v>847</v>
      </c>
      <c r="D341" s="170" t="s">
        <v>257</v>
      </c>
      <c r="E341" s="172" t="s">
        <v>3003</v>
      </c>
      <c r="F341" s="173" t="s">
        <v>3004</v>
      </c>
      <c r="G341" s="174" t="s">
        <v>641</v>
      </c>
      <c r="H341" s="175">
        <v>9</v>
      </c>
      <c r="I341" s="176"/>
      <c r="J341" s="177">
        <f>ROUND(I341*H341,2)</f>
        <v>0</v>
      </c>
      <c r="K341" s="173" t="s">
        <v>152</v>
      </c>
      <c r="L341" s="178"/>
      <c r="M341" s="179" t="s">
        <v>3</v>
      </c>
      <c r="N341" s="180" t="s">
        <v>47</v>
      </c>
      <c r="P341" s="140">
        <f>O341*H341</f>
        <v>0</v>
      </c>
      <c r="Q341" s="140">
        <v>0.0018</v>
      </c>
      <c r="R341" s="140">
        <f>Q341*H341</f>
        <v>0.0162</v>
      </c>
      <c r="S341" s="140">
        <v>0</v>
      </c>
      <c r="T341" s="141">
        <f>S341*H341</f>
        <v>0</v>
      </c>
      <c r="AR341" s="142" t="s">
        <v>379</v>
      </c>
      <c r="AT341" s="142" t="s">
        <v>257</v>
      </c>
      <c r="AU341" s="142" t="s">
        <v>86</v>
      </c>
      <c r="AY341" s="18" t="s">
        <v>146</v>
      </c>
      <c r="BE341" s="143">
        <f>IF(N341="základní",J341,0)</f>
        <v>0</v>
      </c>
      <c r="BF341" s="143">
        <f>IF(N341="snížená",J341,0)</f>
        <v>0</v>
      </c>
      <c r="BG341" s="143">
        <f>IF(N341="zákl. přenesená",J341,0)</f>
        <v>0</v>
      </c>
      <c r="BH341" s="143">
        <f>IF(N341="sníž. přenesená",J341,0)</f>
        <v>0</v>
      </c>
      <c r="BI341" s="143">
        <f>IF(N341="nulová",J341,0)</f>
        <v>0</v>
      </c>
      <c r="BJ341" s="18" t="s">
        <v>84</v>
      </c>
      <c r="BK341" s="143">
        <f>ROUND(I341*H341,2)</f>
        <v>0</v>
      </c>
      <c r="BL341" s="18" t="s">
        <v>256</v>
      </c>
      <c r="BM341" s="142" t="s">
        <v>3005</v>
      </c>
    </row>
    <row r="342" spans="2:47" s="1" customFormat="1" ht="12">
      <c r="B342" s="34"/>
      <c r="D342" s="144" t="s">
        <v>155</v>
      </c>
      <c r="F342" s="145" t="s">
        <v>3004</v>
      </c>
      <c r="I342" s="146"/>
      <c r="L342" s="34"/>
      <c r="M342" s="147"/>
      <c r="T342" s="55"/>
      <c r="AT342" s="18" t="s">
        <v>155</v>
      </c>
      <c r="AU342" s="18" t="s">
        <v>86</v>
      </c>
    </row>
    <row r="343" spans="2:65" s="1" customFormat="1" ht="16.5" customHeight="1">
      <c r="B343" s="129"/>
      <c r="C343" s="130" t="s">
        <v>857</v>
      </c>
      <c r="D343" s="130" t="s">
        <v>148</v>
      </c>
      <c r="E343" s="132" t="s">
        <v>3006</v>
      </c>
      <c r="F343" s="133" t="s">
        <v>3007</v>
      </c>
      <c r="G343" s="134" t="s">
        <v>641</v>
      </c>
      <c r="H343" s="135">
        <v>9</v>
      </c>
      <c r="I343" s="136"/>
      <c r="J343" s="137">
        <f>ROUND(I343*H343,2)</f>
        <v>0</v>
      </c>
      <c r="K343" s="133" t="s">
        <v>152</v>
      </c>
      <c r="L343" s="34"/>
      <c r="M343" s="138" t="s">
        <v>3</v>
      </c>
      <c r="N343" s="139" t="s">
        <v>47</v>
      </c>
      <c r="P343" s="140">
        <f>O343*H343</f>
        <v>0</v>
      </c>
      <c r="Q343" s="140">
        <v>0</v>
      </c>
      <c r="R343" s="140">
        <f>Q343*H343</f>
        <v>0</v>
      </c>
      <c r="S343" s="140">
        <v>0</v>
      </c>
      <c r="T343" s="141">
        <f>S343*H343</f>
        <v>0</v>
      </c>
      <c r="AR343" s="142" t="s">
        <v>256</v>
      </c>
      <c r="AT343" s="142" t="s">
        <v>148</v>
      </c>
      <c r="AU343" s="142" t="s">
        <v>86</v>
      </c>
      <c r="AY343" s="18" t="s">
        <v>146</v>
      </c>
      <c r="BE343" s="143">
        <f>IF(N343="základní",J343,0)</f>
        <v>0</v>
      </c>
      <c r="BF343" s="143">
        <f>IF(N343="snížená",J343,0)</f>
        <v>0</v>
      </c>
      <c r="BG343" s="143">
        <f>IF(N343="zákl. přenesená",J343,0)</f>
        <v>0</v>
      </c>
      <c r="BH343" s="143">
        <f>IF(N343="sníž. přenesená",J343,0)</f>
        <v>0</v>
      </c>
      <c r="BI343" s="143">
        <f>IF(N343="nulová",J343,0)</f>
        <v>0</v>
      </c>
      <c r="BJ343" s="18" t="s">
        <v>84</v>
      </c>
      <c r="BK343" s="143">
        <f>ROUND(I343*H343,2)</f>
        <v>0</v>
      </c>
      <c r="BL343" s="18" t="s">
        <v>256</v>
      </c>
      <c r="BM343" s="142" t="s">
        <v>3008</v>
      </c>
    </row>
    <row r="344" spans="2:47" s="1" customFormat="1" ht="12">
      <c r="B344" s="34"/>
      <c r="D344" s="144" t="s">
        <v>155</v>
      </c>
      <c r="F344" s="145" t="s">
        <v>3007</v>
      </c>
      <c r="I344" s="146"/>
      <c r="L344" s="34"/>
      <c r="M344" s="147"/>
      <c r="T344" s="55"/>
      <c r="AT344" s="18" t="s">
        <v>155</v>
      </c>
      <c r="AU344" s="18" t="s">
        <v>86</v>
      </c>
    </row>
    <row r="345" spans="2:47" s="1" customFormat="1" ht="12">
      <c r="B345" s="34"/>
      <c r="D345" s="148" t="s">
        <v>157</v>
      </c>
      <c r="F345" s="149" t="s">
        <v>3009</v>
      </c>
      <c r="I345" s="146"/>
      <c r="L345" s="34"/>
      <c r="M345" s="147"/>
      <c r="T345" s="55"/>
      <c r="AT345" s="18" t="s">
        <v>157</v>
      </c>
      <c r="AU345" s="18" t="s">
        <v>86</v>
      </c>
    </row>
    <row r="346" spans="2:65" s="1" customFormat="1" ht="21.75" customHeight="1">
      <c r="B346" s="129"/>
      <c r="C346" s="130" t="s">
        <v>866</v>
      </c>
      <c r="D346" s="130" t="s">
        <v>148</v>
      </c>
      <c r="E346" s="132" t="s">
        <v>3010</v>
      </c>
      <c r="F346" s="133" t="s">
        <v>3011</v>
      </c>
      <c r="G346" s="134" t="s">
        <v>641</v>
      </c>
      <c r="H346" s="135">
        <v>1</v>
      </c>
      <c r="I346" s="136"/>
      <c r="J346" s="137">
        <f>ROUND(I346*H346,2)</f>
        <v>0</v>
      </c>
      <c r="K346" s="133" t="s">
        <v>152</v>
      </c>
      <c r="L346" s="34"/>
      <c r="M346" s="138" t="s">
        <v>3</v>
      </c>
      <c r="N346" s="139" t="s">
        <v>47</v>
      </c>
      <c r="P346" s="140">
        <f>O346*H346</f>
        <v>0</v>
      </c>
      <c r="Q346" s="140">
        <v>0</v>
      </c>
      <c r="R346" s="140">
        <f>Q346*H346</f>
        <v>0</v>
      </c>
      <c r="S346" s="140">
        <v>0</v>
      </c>
      <c r="T346" s="141">
        <f>S346*H346</f>
        <v>0</v>
      </c>
      <c r="AR346" s="142" t="s">
        <v>256</v>
      </c>
      <c r="AT346" s="142" t="s">
        <v>148</v>
      </c>
      <c r="AU346" s="142" t="s">
        <v>86</v>
      </c>
      <c r="AY346" s="18" t="s">
        <v>146</v>
      </c>
      <c r="BE346" s="143">
        <f>IF(N346="základní",J346,0)</f>
        <v>0</v>
      </c>
      <c r="BF346" s="143">
        <f>IF(N346="snížená",J346,0)</f>
        <v>0</v>
      </c>
      <c r="BG346" s="143">
        <f>IF(N346="zákl. přenesená",J346,0)</f>
        <v>0</v>
      </c>
      <c r="BH346" s="143">
        <f>IF(N346="sníž. přenesená",J346,0)</f>
        <v>0</v>
      </c>
      <c r="BI346" s="143">
        <f>IF(N346="nulová",J346,0)</f>
        <v>0</v>
      </c>
      <c r="BJ346" s="18" t="s">
        <v>84</v>
      </c>
      <c r="BK346" s="143">
        <f>ROUND(I346*H346,2)</f>
        <v>0</v>
      </c>
      <c r="BL346" s="18" t="s">
        <v>256</v>
      </c>
      <c r="BM346" s="142" t="s">
        <v>3012</v>
      </c>
    </row>
    <row r="347" spans="2:47" s="1" customFormat="1" ht="12">
      <c r="B347" s="34"/>
      <c r="D347" s="144" t="s">
        <v>155</v>
      </c>
      <c r="F347" s="145" t="s">
        <v>3013</v>
      </c>
      <c r="I347" s="146"/>
      <c r="L347" s="34"/>
      <c r="M347" s="147"/>
      <c r="T347" s="55"/>
      <c r="AT347" s="18" t="s">
        <v>155</v>
      </c>
      <c r="AU347" s="18" t="s">
        <v>86</v>
      </c>
    </row>
    <row r="348" spans="2:47" s="1" customFormat="1" ht="12">
      <c r="B348" s="34"/>
      <c r="D348" s="148" t="s">
        <v>157</v>
      </c>
      <c r="F348" s="149" t="s">
        <v>3014</v>
      </c>
      <c r="I348" s="146"/>
      <c r="L348" s="34"/>
      <c r="M348" s="147"/>
      <c r="T348" s="55"/>
      <c r="AT348" s="18" t="s">
        <v>157</v>
      </c>
      <c r="AU348" s="18" t="s">
        <v>86</v>
      </c>
    </row>
    <row r="349" spans="2:65" s="1" customFormat="1" ht="16.5" customHeight="1">
      <c r="B349" s="129"/>
      <c r="C349" s="130" t="s">
        <v>874</v>
      </c>
      <c r="D349" s="130" t="s">
        <v>148</v>
      </c>
      <c r="E349" s="132" t="s">
        <v>3015</v>
      </c>
      <c r="F349" s="133" t="s">
        <v>3016</v>
      </c>
      <c r="G349" s="134" t="s">
        <v>641</v>
      </c>
      <c r="H349" s="135">
        <v>1</v>
      </c>
      <c r="I349" s="136"/>
      <c r="J349" s="137">
        <f>ROUND(I349*H349,2)</f>
        <v>0</v>
      </c>
      <c r="K349" s="133" t="s">
        <v>152</v>
      </c>
      <c r="L349" s="34"/>
      <c r="M349" s="138" t="s">
        <v>3</v>
      </c>
      <c r="N349" s="139" t="s">
        <v>47</v>
      </c>
      <c r="P349" s="140">
        <f>O349*H349</f>
        <v>0</v>
      </c>
      <c r="Q349" s="140">
        <v>0</v>
      </c>
      <c r="R349" s="140">
        <f>Q349*H349</f>
        <v>0</v>
      </c>
      <c r="S349" s="140">
        <v>0</v>
      </c>
      <c r="T349" s="141">
        <f>S349*H349</f>
        <v>0</v>
      </c>
      <c r="AR349" s="142" t="s">
        <v>256</v>
      </c>
      <c r="AT349" s="142" t="s">
        <v>148</v>
      </c>
      <c r="AU349" s="142" t="s">
        <v>86</v>
      </c>
      <c r="AY349" s="18" t="s">
        <v>146</v>
      </c>
      <c r="BE349" s="143">
        <f>IF(N349="základní",J349,0)</f>
        <v>0</v>
      </c>
      <c r="BF349" s="143">
        <f>IF(N349="snížená",J349,0)</f>
        <v>0</v>
      </c>
      <c r="BG349" s="143">
        <f>IF(N349="zákl. přenesená",J349,0)</f>
        <v>0</v>
      </c>
      <c r="BH349" s="143">
        <f>IF(N349="sníž. přenesená",J349,0)</f>
        <v>0</v>
      </c>
      <c r="BI349" s="143">
        <f>IF(N349="nulová",J349,0)</f>
        <v>0</v>
      </c>
      <c r="BJ349" s="18" t="s">
        <v>84</v>
      </c>
      <c r="BK349" s="143">
        <f>ROUND(I349*H349,2)</f>
        <v>0</v>
      </c>
      <c r="BL349" s="18" t="s">
        <v>256</v>
      </c>
      <c r="BM349" s="142" t="s">
        <v>3017</v>
      </c>
    </row>
    <row r="350" spans="2:47" s="1" customFormat="1" ht="12">
      <c r="B350" s="34"/>
      <c r="D350" s="144" t="s">
        <v>155</v>
      </c>
      <c r="F350" s="145" t="s">
        <v>3018</v>
      </c>
      <c r="I350" s="146"/>
      <c r="L350" s="34"/>
      <c r="M350" s="147"/>
      <c r="T350" s="55"/>
      <c r="AT350" s="18" t="s">
        <v>155</v>
      </c>
      <c r="AU350" s="18" t="s">
        <v>86</v>
      </c>
    </row>
    <row r="351" spans="2:47" s="1" customFormat="1" ht="12">
      <c r="B351" s="34"/>
      <c r="D351" s="148" t="s">
        <v>157</v>
      </c>
      <c r="F351" s="149" t="s">
        <v>3019</v>
      </c>
      <c r="I351" s="146"/>
      <c r="L351" s="34"/>
      <c r="M351" s="147"/>
      <c r="T351" s="55"/>
      <c r="AT351" s="18" t="s">
        <v>157</v>
      </c>
      <c r="AU351" s="18" t="s">
        <v>86</v>
      </c>
    </row>
    <row r="352" spans="2:65" s="1" customFormat="1" ht="21.75" customHeight="1">
      <c r="B352" s="129"/>
      <c r="C352" s="130" t="s">
        <v>881</v>
      </c>
      <c r="D352" s="130" t="s">
        <v>148</v>
      </c>
      <c r="E352" s="132" t="s">
        <v>3020</v>
      </c>
      <c r="F352" s="133" t="s">
        <v>3021</v>
      </c>
      <c r="G352" s="134" t="s">
        <v>641</v>
      </c>
      <c r="H352" s="135">
        <v>1</v>
      </c>
      <c r="I352" s="136"/>
      <c r="J352" s="137">
        <f>ROUND(I352*H352,2)</f>
        <v>0</v>
      </c>
      <c r="K352" s="133" t="s">
        <v>152</v>
      </c>
      <c r="L352" s="34"/>
      <c r="M352" s="138" t="s">
        <v>3</v>
      </c>
      <c r="N352" s="139" t="s">
        <v>47</v>
      </c>
      <c r="P352" s="140">
        <f>O352*H352</f>
        <v>0</v>
      </c>
      <c r="Q352" s="140">
        <v>0</v>
      </c>
      <c r="R352" s="140">
        <f>Q352*H352</f>
        <v>0</v>
      </c>
      <c r="S352" s="140">
        <v>0</v>
      </c>
      <c r="T352" s="141">
        <f>S352*H352</f>
        <v>0</v>
      </c>
      <c r="AR352" s="142" t="s">
        <v>256</v>
      </c>
      <c r="AT352" s="142" t="s">
        <v>148</v>
      </c>
      <c r="AU352" s="142" t="s">
        <v>86</v>
      </c>
      <c r="AY352" s="18" t="s">
        <v>146</v>
      </c>
      <c r="BE352" s="143">
        <f>IF(N352="základní",J352,0)</f>
        <v>0</v>
      </c>
      <c r="BF352" s="143">
        <f>IF(N352="snížená",J352,0)</f>
        <v>0</v>
      </c>
      <c r="BG352" s="143">
        <f>IF(N352="zákl. přenesená",J352,0)</f>
        <v>0</v>
      </c>
      <c r="BH352" s="143">
        <f>IF(N352="sníž. přenesená",J352,0)</f>
        <v>0</v>
      </c>
      <c r="BI352" s="143">
        <f>IF(N352="nulová",J352,0)</f>
        <v>0</v>
      </c>
      <c r="BJ352" s="18" t="s">
        <v>84</v>
      </c>
      <c r="BK352" s="143">
        <f>ROUND(I352*H352,2)</f>
        <v>0</v>
      </c>
      <c r="BL352" s="18" t="s">
        <v>256</v>
      </c>
      <c r="BM352" s="142" t="s">
        <v>3022</v>
      </c>
    </row>
    <row r="353" spans="2:47" s="1" customFormat="1" ht="12">
      <c r="B353" s="34"/>
      <c r="D353" s="144" t="s">
        <v>155</v>
      </c>
      <c r="F353" s="145" t="s">
        <v>3023</v>
      </c>
      <c r="I353" s="146"/>
      <c r="L353" s="34"/>
      <c r="M353" s="147"/>
      <c r="T353" s="55"/>
      <c r="AT353" s="18" t="s">
        <v>155</v>
      </c>
      <c r="AU353" s="18" t="s">
        <v>86</v>
      </c>
    </row>
    <row r="354" spans="2:47" s="1" customFormat="1" ht="12">
      <c r="B354" s="34"/>
      <c r="D354" s="148" t="s">
        <v>157</v>
      </c>
      <c r="F354" s="149" t="s">
        <v>3024</v>
      </c>
      <c r="I354" s="146"/>
      <c r="L354" s="34"/>
      <c r="M354" s="147"/>
      <c r="T354" s="55"/>
      <c r="AT354" s="18" t="s">
        <v>157</v>
      </c>
      <c r="AU354" s="18" t="s">
        <v>86</v>
      </c>
    </row>
    <row r="355" spans="2:65" s="1" customFormat="1" ht="24.15" customHeight="1">
      <c r="B355" s="129"/>
      <c r="C355" s="170" t="s">
        <v>888</v>
      </c>
      <c r="D355" s="170" t="s">
        <v>257</v>
      </c>
      <c r="E355" s="172" t="s">
        <v>3025</v>
      </c>
      <c r="F355" s="173" t="s">
        <v>3026</v>
      </c>
      <c r="G355" s="174" t="s">
        <v>641</v>
      </c>
      <c r="H355" s="175">
        <v>1</v>
      </c>
      <c r="I355" s="176"/>
      <c r="J355" s="177">
        <f>ROUND(I355*H355,2)</f>
        <v>0</v>
      </c>
      <c r="K355" s="173" t="s">
        <v>152</v>
      </c>
      <c r="L355" s="178"/>
      <c r="M355" s="179" t="s">
        <v>3</v>
      </c>
      <c r="N355" s="180" t="s">
        <v>47</v>
      </c>
      <c r="P355" s="140">
        <f>O355*H355</f>
        <v>0</v>
      </c>
      <c r="Q355" s="140">
        <v>0.0014</v>
      </c>
      <c r="R355" s="140">
        <f>Q355*H355</f>
        <v>0.0014</v>
      </c>
      <c r="S355" s="140">
        <v>0</v>
      </c>
      <c r="T355" s="141">
        <f>S355*H355</f>
        <v>0</v>
      </c>
      <c r="AR355" s="142" t="s">
        <v>379</v>
      </c>
      <c r="AT355" s="142" t="s">
        <v>257</v>
      </c>
      <c r="AU355" s="142" t="s">
        <v>86</v>
      </c>
      <c r="AY355" s="18" t="s">
        <v>146</v>
      </c>
      <c r="BE355" s="143">
        <f>IF(N355="základní",J355,0)</f>
        <v>0</v>
      </c>
      <c r="BF355" s="143">
        <f>IF(N355="snížená",J355,0)</f>
        <v>0</v>
      </c>
      <c r="BG355" s="143">
        <f>IF(N355="zákl. přenesená",J355,0)</f>
        <v>0</v>
      </c>
      <c r="BH355" s="143">
        <f>IF(N355="sníž. přenesená",J355,0)</f>
        <v>0</v>
      </c>
      <c r="BI355" s="143">
        <f>IF(N355="nulová",J355,0)</f>
        <v>0</v>
      </c>
      <c r="BJ355" s="18" t="s">
        <v>84</v>
      </c>
      <c r="BK355" s="143">
        <f>ROUND(I355*H355,2)</f>
        <v>0</v>
      </c>
      <c r="BL355" s="18" t="s">
        <v>256</v>
      </c>
      <c r="BM355" s="142" t="s">
        <v>3027</v>
      </c>
    </row>
    <row r="356" spans="2:47" s="1" customFormat="1" ht="19.2">
      <c r="B356" s="34"/>
      <c r="D356" s="144" t="s">
        <v>155</v>
      </c>
      <c r="F356" s="145" t="s">
        <v>3026</v>
      </c>
      <c r="I356" s="146"/>
      <c r="L356" s="34"/>
      <c r="M356" s="147"/>
      <c r="T356" s="55"/>
      <c r="AT356" s="18" t="s">
        <v>155</v>
      </c>
      <c r="AU356" s="18" t="s">
        <v>86</v>
      </c>
    </row>
    <row r="357" spans="2:65" s="1" customFormat="1" ht="21.75" customHeight="1">
      <c r="B357" s="129"/>
      <c r="C357" s="130" t="s">
        <v>896</v>
      </c>
      <c r="D357" s="130" t="s">
        <v>148</v>
      </c>
      <c r="E357" s="132" t="s">
        <v>3028</v>
      </c>
      <c r="F357" s="133" t="s">
        <v>3029</v>
      </c>
      <c r="G357" s="134" t="s">
        <v>641</v>
      </c>
      <c r="H357" s="135">
        <v>2</v>
      </c>
      <c r="I357" s="136"/>
      <c r="J357" s="137">
        <f>ROUND(I357*H357,2)</f>
        <v>0</v>
      </c>
      <c r="K357" s="133" t="s">
        <v>152</v>
      </c>
      <c r="L357" s="34"/>
      <c r="M357" s="138" t="s">
        <v>3</v>
      </c>
      <c r="N357" s="139" t="s">
        <v>47</v>
      </c>
      <c r="P357" s="140">
        <f>O357*H357</f>
        <v>0</v>
      </c>
      <c r="Q357" s="140">
        <v>0</v>
      </c>
      <c r="R357" s="140">
        <f>Q357*H357</f>
        <v>0</v>
      </c>
      <c r="S357" s="140">
        <v>0</v>
      </c>
      <c r="T357" s="141">
        <f>S357*H357</f>
        <v>0</v>
      </c>
      <c r="AR357" s="142" t="s">
        <v>256</v>
      </c>
      <c r="AT357" s="142" t="s">
        <v>148</v>
      </c>
      <c r="AU357" s="142" t="s">
        <v>86</v>
      </c>
      <c r="AY357" s="18" t="s">
        <v>146</v>
      </c>
      <c r="BE357" s="143">
        <f>IF(N357="základní",J357,0)</f>
        <v>0</v>
      </c>
      <c r="BF357" s="143">
        <f>IF(N357="snížená",J357,0)</f>
        <v>0</v>
      </c>
      <c r="BG357" s="143">
        <f>IF(N357="zákl. přenesená",J357,0)</f>
        <v>0</v>
      </c>
      <c r="BH357" s="143">
        <f>IF(N357="sníž. přenesená",J357,0)</f>
        <v>0</v>
      </c>
      <c r="BI357" s="143">
        <f>IF(N357="nulová",J357,0)</f>
        <v>0</v>
      </c>
      <c r="BJ357" s="18" t="s">
        <v>84</v>
      </c>
      <c r="BK357" s="143">
        <f>ROUND(I357*H357,2)</f>
        <v>0</v>
      </c>
      <c r="BL357" s="18" t="s">
        <v>256</v>
      </c>
      <c r="BM357" s="142" t="s">
        <v>3030</v>
      </c>
    </row>
    <row r="358" spans="2:47" s="1" customFormat="1" ht="12">
      <c r="B358" s="34"/>
      <c r="D358" s="144" t="s">
        <v>155</v>
      </c>
      <c r="F358" s="145" t="s">
        <v>3031</v>
      </c>
      <c r="I358" s="146"/>
      <c r="L358" s="34"/>
      <c r="M358" s="147"/>
      <c r="T358" s="55"/>
      <c r="AT358" s="18" t="s">
        <v>155</v>
      </c>
      <c r="AU358" s="18" t="s">
        <v>86</v>
      </c>
    </row>
    <row r="359" spans="2:47" s="1" customFormat="1" ht="12">
      <c r="B359" s="34"/>
      <c r="D359" s="148" t="s">
        <v>157</v>
      </c>
      <c r="F359" s="149" t="s">
        <v>3032</v>
      </c>
      <c r="I359" s="146"/>
      <c r="L359" s="34"/>
      <c r="M359" s="147"/>
      <c r="T359" s="55"/>
      <c r="AT359" s="18" t="s">
        <v>157</v>
      </c>
      <c r="AU359" s="18" t="s">
        <v>86</v>
      </c>
    </row>
    <row r="360" spans="2:65" s="1" customFormat="1" ht="16.5" customHeight="1">
      <c r="B360" s="129"/>
      <c r="C360" s="170" t="s">
        <v>904</v>
      </c>
      <c r="D360" s="170" t="s">
        <v>257</v>
      </c>
      <c r="E360" s="172" t="s">
        <v>3033</v>
      </c>
      <c r="F360" s="173" t="s">
        <v>3034</v>
      </c>
      <c r="G360" s="174" t="s">
        <v>641</v>
      </c>
      <c r="H360" s="175">
        <v>2</v>
      </c>
      <c r="I360" s="176"/>
      <c r="J360" s="177">
        <f>ROUND(I360*H360,2)</f>
        <v>0</v>
      </c>
      <c r="K360" s="173" t="s">
        <v>152</v>
      </c>
      <c r="L360" s="178"/>
      <c r="M360" s="179" t="s">
        <v>3</v>
      </c>
      <c r="N360" s="180" t="s">
        <v>47</v>
      </c>
      <c r="P360" s="140">
        <f>O360*H360</f>
        <v>0</v>
      </c>
      <c r="Q360" s="140">
        <v>0.00045</v>
      </c>
      <c r="R360" s="140">
        <f>Q360*H360</f>
        <v>0.0009</v>
      </c>
      <c r="S360" s="140">
        <v>0</v>
      </c>
      <c r="T360" s="141">
        <f>S360*H360</f>
        <v>0</v>
      </c>
      <c r="AR360" s="142" t="s">
        <v>379</v>
      </c>
      <c r="AT360" s="142" t="s">
        <v>257</v>
      </c>
      <c r="AU360" s="142" t="s">
        <v>86</v>
      </c>
      <c r="AY360" s="18" t="s">
        <v>146</v>
      </c>
      <c r="BE360" s="143">
        <f>IF(N360="základní",J360,0)</f>
        <v>0</v>
      </c>
      <c r="BF360" s="143">
        <f>IF(N360="snížená",J360,0)</f>
        <v>0</v>
      </c>
      <c r="BG360" s="143">
        <f>IF(N360="zákl. přenesená",J360,0)</f>
        <v>0</v>
      </c>
      <c r="BH360" s="143">
        <f>IF(N360="sníž. přenesená",J360,0)</f>
        <v>0</v>
      </c>
      <c r="BI360" s="143">
        <f>IF(N360="nulová",J360,0)</f>
        <v>0</v>
      </c>
      <c r="BJ360" s="18" t="s">
        <v>84</v>
      </c>
      <c r="BK360" s="143">
        <f>ROUND(I360*H360,2)</f>
        <v>0</v>
      </c>
      <c r="BL360" s="18" t="s">
        <v>256</v>
      </c>
      <c r="BM360" s="142" t="s">
        <v>3035</v>
      </c>
    </row>
    <row r="361" spans="2:47" s="1" customFormat="1" ht="12">
      <c r="B361" s="34"/>
      <c r="D361" s="144" t="s">
        <v>155</v>
      </c>
      <c r="F361" s="145" t="s">
        <v>3034</v>
      </c>
      <c r="I361" s="146"/>
      <c r="L361" s="34"/>
      <c r="M361" s="147"/>
      <c r="T361" s="55"/>
      <c r="AT361" s="18" t="s">
        <v>155</v>
      </c>
      <c r="AU361" s="18" t="s">
        <v>86</v>
      </c>
    </row>
    <row r="362" spans="2:65" s="1" customFormat="1" ht="16.5" customHeight="1">
      <c r="B362" s="129"/>
      <c r="C362" s="130" t="s">
        <v>914</v>
      </c>
      <c r="D362" s="130" t="s">
        <v>148</v>
      </c>
      <c r="E362" s="132" t="s">
        <v>3036</v>
      </c>
      <c r="F362" s="133" t="s">
        <v>3037</v>
      </c>
      <c r="G362" s="134" t="s">
        <v>641</v>
      </c>
      <c r="H362" s="135">
        <v>1</v>
      </c>
      <c r="I362" s="136"/>
      <c r="J362" s="137">
        <f>ROUND(I362*H362,2)</f>
        <v>0</v>
      </c>
      <c r="K362" s="133" t="s">
        <v>152</v>
      </c>
      <c r="L362" s="34"/>
      <c r="M362" s="138" t="s">
        <v>3</v>
      </c>
      <c r="N362" s="139" t="s">
        <v>47</v>
      </c>
      <c r="P362" s="140">
        <f>O362*H362</f>
        <v>0</v>
      </c>
      <c r="Q362" s="140">
        <v>0</v>
      </c>
      <c r="R362" s="140">
        <f>Q362*H362</f>
        <v>0</v>
      </c>
      <c r="S362" s="140">
        <v>0</v>
      </c>
      <c r="T362" s="141">
        <f>S362*H362</f>
        <v>0</v>
      </c>
      <c r="AR362" s="142" t="s">
        <v>256</v>
      </c>
      <c r="AT362" s="142" t="s">
        <v>148</v>
      </c>
      <c r="AU362" s="142" t="s">
        <v>86</v>
      </c>
      <c r="AY362" s="18" t="s">
        <v>146</v>
      </c>
      <c r="BE362" s="143">
        <f>IF(N362="základní",J362,0)</f>
        <v>0</v>
      </c>
      <c r="BF362" s="143">
        <f>IF(N362="snížená",J362,0)</f>
        <v>0</v>
      </c>
      <c r="BG362" s="143">
        <f>IF(N362="zákl. přenesená",J362,0)</f>
        <v>0</v>
      </c>
      <c r="BH362" s="143">
        <f>IF(N362="sníž. přenesená",J362,0)</f>
        <v>0</v>
      </c>
      <c r="BI362" s="143">
        <f>IF(N362="nulová",J362,0)</f>
        <v>0</v>
      </c>
      <c r="BJ362" s="18" t="s">
        <v>84</v>
      </c>
      <c r="BK362" s="143">
        <f>ROUND(I362*H362,2)</f>
        <v>0</v>
      </c>
      <c r="BL362" s="18" t="s">
        <v>256</v>
      </c>
      <c r="BM362" s="142" t="s">
        <v>3038</v>
      </c>
    </row>
    <row r="363" spans="2:47" s="1" customFormat="1" ht="19.2">
      <c r="B363" s="34"/>
      <c r="D363" s="144" t="s">
        <v>155</v>
      </c>
      <c r="F363" s="145" t="s">
        <v>3039</v>
      </c>
      <c r="I363" s="146"/>
      <c r="L363" s="34"/>
      <c r="M363" s="147"/>
      <c r="T363" s="55"/>
      <c r="AT363" s="18" t="s">
        <v>155</v>
      </c>
      <c r="AU363" s="18" t="s">
        <v>86</v>
      </c>
    </row>
    <row r="364" spans="2:47" s="1" customFormat="1" ht="12">
      <c r="B364" s="34"/>
      <c r="D364" s="148" t="s">
        <v>157</v>
      </c>
      <c r="F364" s="149" t="s">
        <v>3040</v>
      </c>
      <c r="I364" s="146"/>
      <c r="L364" s="34"/>
      <c r="M364" s="147"/>
      <c r="T364" s="55"/>
      <c r="AT364" s="18" t="s">
        <v>157</v>
      </c>
      <c r="AU364" s="18" t="s">
        <v>86</v>
      </c>
    </row>
    <row r="365" spans="2:65" s="1" customFormat="1" ht="21.75" customHeight="1">
      <c r="B365" s="129"/>
      <c r="C365" s="170" t="s">
        <v>920</v>
      </c>
      <c r="D365" s="170" t="s">
        <v>257</v>
      </c>
      <c r="E365" s="172" t="s">
        <v>3041</v>
      </c>
      <c r="F365" s="173" t="s">
        <v>3042</v>
      </c>
      <c r="G365" s="174" t="s">
        <v>641</v>
      </c>
      <c r="H365" s="175">
        <v>1</v>
      </c>
      <c r="I365" s="176"/>
      <c r="J365" s="177">
        <f>ROUND(I365*H365,2)</f>
        <v>0</v>
      </c>
      <c r="K365" s="173" t="s">
        <v>152</v>
      </c>
      <c r="L365" s="178"/>
      <c r="M365" s="179" t="s">
        <v>3</v>
      </c>
      <c r="N365" s="180" t="s">
        <v>47</v>
      </c>
      <c r="P365" s="140">
        <f>O365*H365</f>
        <v>0</v>
      </c>
      <c r="Q365" s="140">
        <v>0.00045</v>
      </c>
      <c r="R365" s="140">
        <f>Q365*H365</f>
        <v>0.00045</v>
      </c>
      <c r="S365" s="140">
        <v>0</v>
      </c>
      <c r="T365" s="141">
        <f>S365*H365</f>
        <v>0</v>
      </c>
      <c r="AR365" s="142" t="s">
        <v>379</v>
      </c>
      <c r="AT365" s="142" t="s">
        <v>257</v>
      </c>
      <c r="AU365" s="142" t="s">
        <v>86</v>
      </c>
      <c r="AY365" s="18" t="s">
        <v>146</v>
      </c>
      <c r="BE365" s="143">
        <f>IF(N365="základní",J365,0)</f>
        <v>0</v>
      </c>
      <c r="BF365" s="143">
        <f>IF(N365="snížená",J365,0)</f>
        <v>0</v>
      </c>
      <c r="BG365" s="143">
        <f>IF(N365="zákl. přenesená",J365,0)</f>
        <v>0</v>
      </c>
      <c r="BH365" s="143">
        <f>IF(N365="sníž. přenesená",J365,0)</f>
        <v>0</v>
      </c>
      <c r="BI365" s="143">
        <f>IF(N365="nulová",J365,0)</f>
        <v>0</v>
      </c>
      <c r="BJ365" s="18" t="s">
        <v>84</v>
      </c>
      <c r="BK365" s="143">
        <f>ROUND(I365*H365,2)</f>
        <v>0</v>
      </c>
      <c r="BL365" s="18" t="s">
        <v>256</v>
      </c>
      <c r="BM365" s="142" t="s">
        <v>3043</v>
      </c>
    </row>
    <row r="366" spans="2:47" s="1" customFormat="1" ht="12">
      <c r="B366" s="34"/>
      <c r="D366" s="144" t="s">
        <v>155</v>
      </c>
      <c r="F366" s="145" t="s">
        <v>3042</v>
      </c>
      <c r="I366" s="146"/>
      <c r="L366" s="34"/>
      <c r="M366" s="147"/>
      <c r="T366" s="55"/>
      <c r="AT366" s="18" t="s">
        <v>155</v>
      </c>
      <c r="AU366" s="18" t="s">
        <v>86</v>
      </c>
    </row>
    <row r="367" spans="2:65" s="1" customFormat="1" ht="16.5" customHeight="1">
      <c r="B367" s="129"/>
      <c r="C367" s="130" t="s">
        <v>924</v>
      </c>
      <c r="D367" s="130" t="s">
        <v>148</v>
      </c>
      <c r="E367" s="132" t="s">
        <v>3044</v>
      </c>
      <c r="F367" s="133" t="s">
        <v>3045</v>
      </c>
      <c r="G367" s="134" t="s">
        <v>641</v>
      </c>
      <c r="H367" s="135">
        <v>1</v>
      </c>
      <c r="I367" s="136"/>
      <c r="J367" s="137">
        <f>ROUND(I367*H367,2)</f>
        <v>0</v>
      </c>
      <c r="K367" s="133" t="s">
        <v>152</v>
      </c>
      <c r="L367" s="34"/>
      <c r="M367" s="138" t="s">
        <v>3</v>
      </c>
      <c r="N367" s="139" t="s">
        <v>47</v>
      </c>
      <c r="P367" s="140">
        <f>O367*H367</f>
        <v>0</v>
      </c>
      <c r="Q367" s="140">
        <v>0</v>
      </c>
      <c r="R367" s="140">
        <f>Q367*H367</f>
        <v>0</v>
      </c>
      <c r="S367" s="140">
        <v>0</v>
      </c>
      <c r="T367" s="141">
        <f>S367*H367</f>
        <v>0</v>
      </c>
      <c r="AR367" s="142" t="s">
        <v>256</v>
      </c>
      <c r="AT367" s="142" t="s">
        <v>148</v>
      </c>
      <c r="AU367" s="142" t="s">
        <v>86</v>
      </c>
      <c r="AY367" s="18" t="s">
        <v>146</v>
      </c>
      <c r="BE367" s="143">
        <f>IF(N367="základní",J367,0)</f>
        <v>0</v>
      </c>
      <c r="BF367" s="143">
        <f>IF(N367="snížená",J367,0)</f>
        <v>0</v>
      </c>
      <c r="BG367" s="143">
        <f>IF(N367="zákl. přenesená",J367,0)</f>
        <v>0</v>
      </c>
      <c r="BH367" s="143">
        <f>IF(N367="sníž. přenesená",J367,0)</f>
        <v>0</v>
      </c>
      <c r="BI367" s="143">
        <f>IF(N367="nulová",J367,0)</f>
        <v>0</v>
      </c>
      <c r="BJ367" s="18" t="s">
        <v>84</v>
      </c>
      <c r="BK367" s="143">
        <f>ROUND(I367*H367,2)</f>
        <v>0</v>
      </c>
      <c r="BL367" s="18" t="s">
        <v>256</v>
      </c>
      <c r="BM367" s="142" t="s">
        <v>3046</v>
      </c>
    </row>
    <row r="368" spans="2:47" s="1" customFormat="1" ht="19.2">
      <c r="B368" s="34"/>
      <c r="D368" s="144" t="s">
        <v>155</v>
      </c>
      <c r="F368" s="145" t="s">
        <v>3047</v>
      </c>
      <c r="I368" s="146"/>
      <c r="L368" s="34"/>
      <c r="M368" s="147"/>
      <c r="T368" s="55"/>
      <c r="AT368" s="18" t="s">
        <v>155</v>
      </c>
      <c r="AU368" s="18" t="s">
        <v>86</v>
      </c>
    </row>
    <row r="369" spans="2:47" s="1" customFormat="1" ht="12">
      <c r="B369" s="34"/>
      <c r="D369" s="148" t="s">
        <v>157</v>
      </c>
      <c r="F369" s="149" t="s">
        <v>3048</v>
      </c>
      <c r="I369" s="146"/>
      <c r="L369" s="34"/>
      <c r="M369" s="147"/>
      <c r="T369" s="55"/>
      <c r="AT369" s="18" t="s">
        <v>157</v>
      </c>
      <c r="AU369" s="18" t="s">
        <v>86</v>
      </c>
    </row>
    <row r="370" spans="2:65" s="1" customFormat="1" ht="16.5" customHeight="1">
      <c r="B370" s="129"/>
      <c r="C370" s="170" t="s">
        <v>927</v>
      </c>
      <c r="D370" s="170" t="s">
        <v>257</v>
      </c>
      <c r="E370" s="172" t="s">
        <v>3049</v>
      </c>
      <c r="F370" s="173" t="s">
        <v>3050</v>
      </c>
      <c r="G370" s="174" t="s">
        <v>641</v>
      </c>
      <c r="H370" s="175">
        <v>1</v>
      </c>
      <c r="I370" s="176"/>
      <c r="J370" s="177">
        <f>ROUND(I370*H370,2)</f>
        <v>0</v>
      </c>
      <c r="K370" s="173" t="s">
        <v>152</v>
      </c>
      <c r="L370" s="178"/>
      <c r="M370" s="179" t="s">
        <v>3</v>
      </c>
      <c r="N370" s="180" t="s">
        <v>47</v>
      </c>
      <c r="P370" s="140">
        <f>O370*H370</f>
        <v>0</v>
      </c>
      <c r="Q370" s="140">
        <v>0.00022</v>
      </c>
      <c r="R370" s="140">
        <f>Q370*H370</f>
        <v>0.00022</v>
      </c>
      <c r="S370" s="140">
        <v>0</v>
      </c>
      <c r="T370" s="141">
        <f>S370*H370</f>
        <v>0</v>
      </c>
      <c r="AR370" s="142" t="s">
        <v>379</v>
      </c>
      <c r="AT370" s="142" t="s">
        <v>257</v>
      </c>
      <c r="AU370" s="142" t="s">
        <v>86</v>
      </c>
      <c r="AY370" s="18" t="s">
        <v>146</v>
      </c>
      <c r="BE370" s="143">
        <f>IF(N370="základní",J370,0)</f>
        <v>0</v>
      </c>
      <c r="BF370" s="143">
        <f>IF(N370="snížená",J370,0)</f>
        <v>0</v>
      </c>
      <c r="BG370" s="143">
        <f>IF(N370="zákl. přenesená",J370,0)</f>
        <v>0</v>
      </c>
      <c r="BH370" s="143">
        <f>IF(N370="sníž. přenesená",J370,0)</f>
        <v>0</v>
      </c>
      <c r="BI370" s="143">
        <f>IF(N370="nulová",J370,0)</f>
        <v>0</v>
      </c>
      <c r="BJ370" s="18" t="s">
        <v>84</v>
      </c>
      <c r="BK370" s="143">
        <f>ROUND(I370*H370,2)</f>
        <v>0</v>
      </c>
      <c r="BL370" s="18" t="s">
        <v>256</v>
      </c>
      <c r="BM370" s="142" t="s">
        <v>3051</v>
      </c>
    </row>
    <row r="371" spans="2:47" s="1" customFormat="1" ht="12">
      <c r="B371" s="34"/>
      <c r="D371" s="144" t="s">
        <v>155</v>
      </c>
      <c r="F371" s="145" t="s">
        <v>3050</v>
      </c>
      <c r="I371" s="146"/>
      <c r="L371" s="34"/>
      <c r="M371" s="147"/>
      <c r="T371" s="55"/>
      <c r="AT371" s="18" t="s">
        <v>155</v>
      </c>
      <c r="AU371" s="18" t="s">
        <v>86</v>
      </c>
    </row>
    <row r="372" spans="2:65" s="1" customFormat="1" ht="24.15" customHeight="1">
      <c r="B372" s="129"/>
      <c r="C372" s="130" t="s">
        <v>933</v>
      </c>
      <c r="D372" s="130" t="s">
        <v>148</v>
      </c>
      <c r="E372" s="132" t="s">
        <v>3052</v>
      </c>
      <c r="F372" s="133" t="s">
        <v>3053</v>
      </c>
      <c r="G372" s="134" t="s">
        <v>641</v>
      </c>
      <c r="H372" s="135">
        <v>1</v>
      </c>
      <c r="I372" s="136"/>
      <c r="J372" s="137">
        <f>ROUND(I372*H372,2)</f>
        <v>0</v>
      </c>
      <c r="K372" s="133" t="s">
        <v>152</v>
      </c>
      <c r="L372" s="34"/>
      <c r="M372" s="138" t="s">
        <v>3</v>
      </c>
      <c r="N372" s="139" t="s">
        <v>47</v>
      </c>
      <c r="P372" s="140">
        <f>O372*H372</f>
        <v>0</v>
      </c>
      <c r="Q372" s="140">
        <v>0</v>
      </c>
      <c r="R372" s="140">
        <f>Q372*H372</f>
        <v>0</v>
      </c>
      <c r="S372" s="140">
        <v>0</v>
      </c>
      <c r="T372" s="141">
        <f>S372*H372</f>
        <v>0</v>
      </c>
      <c r="AR372" s="142" t="s">
        <v>256</v>
      </c>
      <c r="AT372" s="142" t="s">
        <v>148</v>
      </c>
      <c r="AU372" s="142" t="s">
        <v>86</v>
      </c>
      <c r="AY372" s="18" t="s">
        <v>146</v>
      </c>
      <c r="BE372" s="143">
        <f>IF(N372="základní",J372,0)</f>
        <v>0</v>
      </c>
      <c r="BF372" s="143">
        <f>IF(N372="snížená",J372,0)</f>
        <v>0</v>
      </c>
      <c r="BG372" s="143">
        <f>IF(N372="zákl. přenesená",J372,0)</f>
        <v>0</v>
      </c>
      <c r="BH372" s="143">
        <f>IF(N372="sníž. přenesená",J372,0)</f>
        <v>0</v>
      </c>
      <c r="BI372" s="143">
        <f>IF(N372="nulová",J372,0)</f>
        <v>0</v>
      </c>
      <c r="BJ372" s="18" t="s">
        <v>84</v>
      </c>
      <c r="BK372" s="143">
        <f>ROUND(I372*H372,2)</f>
        <v>0</v>
      </c>
      <c r="BL372" s="18" t="s">
        <v>256</v>
      </c>
      <c r="BM372" s="142" t="s">
        <v>3054</v>
      </c>
    </row>
    <row r="373" spans="2:47" s="1" customFormat="1" ht="19.2">
      <c r="B373" s="34"/>
      <c r="D373" s="144" t="s">
        <v>155</v>
      </c>
      <c r="F373" s="145" t="s">
        <v>3055</v>
      </c>
      <c r="I373" s="146"/>
      <c r="L373" s="34"/>
      <c r="M373" s="147"/>
      <c r="T373" s="55"/>
      <c r="AT373" s="18" t="s">
        <v>155</v>
      </c>
      <c r="AU373" s="18" t="s">
        <v>86</v>
      </c>
    </row>
    <row r="374" spans="2:47" s="1" customFormat="1" ht="12">
      <c r="B374" s="34"/>
      <c r="D374" s="148" t="s">
        <v>157</v>
      </c>
      <c r="F374" s="149" t="s">
        <v>3056</v>
      </c>
      <c r="I374" s="146"/>
      <c r="L374" s="34"/>
      <c r="M374" s="147"/>
      <c r="T374" s="55"/>
      <c r="AT374" s="18" t="s">
        <v>157</v>
      </c>
      <c r="AU374" s="18" t="s">
        <v>86</v>
      </c>
    </row>
    <row r="375" spans="2:65" s="1" customFormat="1" ht="16.5" customHeight="1">
      <c r="B375" s="129"/>
      <c r="C375" s="170" t="s">
        <v>939</v>
      </c>
      <c r="D375" s="170" t="s">
        <v>257</v>
      </c>
      <c r="E375" s="172" t="s">
        <v>3057</v>
      </c>
      <c r="F375" s="173" t="s">
        <v>3058</v>
      </c>
      <c r="G375" s="174" t="s">
        <v>641</v>
      </c>
      <c r="H375" s="175">
        <v>1</v>
      </c>
      <c r="I375" s="176"/>
      <c r="J375" s="177">
        <f>ROUND(I375*H375,2)</f>
        <v>0</v>
      </c>
      <c r="K375" s="173" t="s">
        <v>152</v>
      </c>
      <c r="L375" s="178"/>
      <c r="M375" s="179" t="s">
        <v>3</v>
      </c>
      <c r="N375" s="180" t="s">
        <v>47</v>
      </c>
      <c r="P375" s="140">
        <f>O375*H375</f>
        <v>0</v>
      </c>
      <c r="Q375" s="140">
        <v>0.001</v>
      </c>
      <c r="R375" s="140">
        <f>Q375*H375</f>
        <v>0.001</v>
      </c>
      <c r="S375" s="140">
        <v>0</v>
      </c>
      <c r="T375" s="141">
        <f>S375*H375</f>
        <v>0</v>
      </c>
      <c r="AR375" s="142" t="s">
        <v>379</v>
      </c>
      <c r="AT375" s="142" t="s">
        <v>257</v>
      </c>
      <c r="AU375" s="142" t="s">
        <v>86</v>
      </c>
      <c r="AY375" s="18" t="s">
        <v>146</v>
      </c>
      <c r="BE375" s="143">
        <f>IF(N375="základní",J375,0)</f>
        <v>0</v>
      </c>
      <c r="BF375" s="143">
        <f>IF(N375="snížená",J375,0)</f>
        <v>0</v>
      </c>
      <c r="BG375" s="143">
        <f>IF(N375="zákl. přenesená",J375,0)</f>
        <v>0</v>
      </c>
      <c r="BH375" s="143">
        <f>IF(N375="sníž. přenesená",J375,0)</f>
        <v>0</v>
      </c>
      <c r="BI375" s="143">
        <f>IF(N375="nulová",J375,0)</f>
        <v>0</v>
      </c>
      <c r="BJ375" s="18" t="s">
        <v>84</v>
      </c>
      <c r="BK375" s="143">
        <f>ROUND(I375*H375,2)</f>
        <v>0</v>
      </c>
      <c r="BL375" s="18" t="s">
        <v>256</v>
      </c>
      <c r="BM375" s="142" t="s">
        <v>3059</v>
      </c>
    </row>
    <row r="376" spans="2:47" s="1" customFormat="1" ht="12">
      <c r="B376" s="34"/>
      <c r="D376" s="144" t="s">
        <v>155</v>
      </c>
      <c r="F376" s="145" t="s">
        <v>3058</v>
      </c>
      <c r="I376" s="146"/>
      <c r="L376" s="34"/>
      <c r="M376" s="147"/>
      <c r="T376" s="55"/>
      <c r="AT376" s="18" t="s">
        <v>155</v>
      </c>
      <c r="AU376" s="18" t="s">
        <v>86</v>
      </c>
    </row>
    <row r="377" spans="2:65" s="1" customFormat="1" ht="16.5" customHeight="1">
      <c r="B377" s="129"/>
      <c r="C377" s="130" t="s">
        <v>945</v>
      </c>
      <c r="D377" s="130" t="s">
        <v>148</v>
      </c>
      <c r="E377" s="132" t="s">
        <v>3060</v>
      </c>
      <c r="F377" s="133" t="s">
        <v>3061</v>
      </c>
      <c r="G377" s="134" t="s">
        <v>641</v>
      </c>
      <c r="H377" s="135">
        <v>6</v>
      </c>
      <c r="I377" s="136"/>
      <c r="J377" s="137">
        <f>ROUND(I377*H377,2)</f>
        <v>0</v>
      </c>
      <c r="K377" s="133" t="s">
        <v>152</v>
      </c>
      <c r="L377" s="34"/>
      <c r="M377" s="138" t="s">
        <v>3</v>
      </c>
      <c r="N377" s="139" t="s">
        <v>47</v>
      </c>
      <c r="P377" s="140">
        <f>O377*H377</f>
        <v>0</v>
      </c>
      <c r="Q377" s="140">
        <v>0</v>
      </c>
      <c r="R377" s="140">
        <f>Q377*H377</f>
        <v>0</v>
      </c>
      <c r="S377" s="140">
        <v>0</v>
      </c>
      <c r="T377" s="141">
        <f>S377*H377</f>
        <v>0</v>
      </c>
      <c r="AR377" s="142" t="s">
        <v>256</v>
      </c>
      <c r="AT377" s="142" t="s">
        <v>148</v>
      </c>
      <c r="AU377" s="142" t="s">
        <v>86</v>
      </c>
      <c r="AY377" s="18" t="s">
        <v>146</v>
      </c>
      <c r="BE377" s="143">
        <f>IF(N377="základní",J377,0)</f>
        <v>0</v>
      </c>
      <c r="BF377" s="143">
        <f>IF(N377="snížená",J377,0)</f>
        <v>0</v>
      </c>
      <c r="BG377" s="143">
        <f>IF(N377="zákl. přenesená",J377,0)</f>
        <v>0</v>
      </c>
      <c r="BH377" s="143">
        <f>IF(N377="sníž. přenesená",J377,0)</f>
        <v>0</v>
      </c>
      <c r="BI377" s="143">
        <f>IF(N377="nulová",J377,0)</f>
        <v>0</v>
      </c>
      <c r="BJ377" s="18" t="s">
        <v>84</v>
      </c>
      <c r="BK377" s="143">
        <f>ROUND(I377*H377,2)</f>
        <v>0</v>
      </c>
      <c r="BL377" s="18" t="s">
        <v>256</v>
      </c>
      <c r="BM377" s="142" t="s">
        <v>3062</v>
      </c>
    </row>
    <row r="378" spans="2:47" s="1" customFormat="1" ht="19.2">
      <c r="B378" s="34"/>
      <c r="D378" s="144" t="s">
        <v>155</v>
      </c>
      <c r="F378" s="145" t="s">
        <v>3063</v>
      </c>
      <c r="I378" s="146"/>
      <c r="L378" s="34"/>
      <c r="M378" s="147"/>
      <c r="T378" s="55"/>
      <c r="AT378" s="18" t="s">
        <v>155</v>
      </c>
      <c r="AU378" s="18" t="s">
        <v>86</v>
      </c>
    </row>
    <row r="379" spans="2:47" s="1" customFormat="1" ht="12">
      <c r="B379" s="34"/>
      <c r="D379" s="148" t="s">
        <v>157</v>
      </c>
      <c r="F379" s="149" t="s">
        <v>3064</v>
      </c>
      <c r="I379" s="146"/>
      <c r="L379" s="34"/>
      <c r="M379" s="147"/>
      <c r="T379" s="55"/>
      <c r="AT379" s="18" t="s">
        <v>157</v>
      </c>
      <c r="AU379" s="18" t="s">
        <v>86</v>
      </c>
    </row>
    <row r="380" spans="2:51" s="13" customFormat="1" ht="12">
      <c r="B380" s="157"/>
      <c r="D380" s="144" t="s">
        <v>171</v>
      </c>
      <c r="E380" s="158" t="s">
        <v>3</v>
      </c>
      <c r="F380" s="159" t="s">
        <v>1945</v>
      </c>
      <c r="H380" s="158" t="s">
        <v>3</v>
      </c>
      <c r="I380" s="160"/>
      <c r="L380" s="157"/>
      <c r="M380" s="161"/>
      <c r="T380" s="162"/>
      <c r="AT380" s="158" t="s">
        <v>171</v>
      </c>
      <c r="AU380" s="158" t="s">
        <v>86</v>
      </c>
      <c r="AV380" s="13" t="s">
        <v>84</v>
      </c>
      <c r="AW380" s="13" t="s">
        <v>37</v>
      </c>
      <c r="AX380" s="13" t="s">
        <v>76</v>
      </c>
      <c r="AY380" s="158" t="s">
        <v>146</v>
      </c>
    </row>
    <row r="381" spans="2:51" s="12" customFormat="1" ht="12">
      <c r="B381" s="150"/>
      <c r="D381" s="144" t="s">
        <v>171</v>
      </c>
      <c r="E381" s="151" t="s">
        <v>3</v>
      </c>
      <c r="F381" s="152" t="s">
        <v>3065</v>
      </c>
      <c r="H381" s="153">
        <v>6</v>
      </c>
      <c r="I381" s="154"/>
      <c r="L381" s="150"/>
      <c r="M381" s="155"/>
      <c r="T381" s="156"/>
      <c r="AT381" s="151" t="s">
        <v>171</v>
      </c>
      <c r="AU381" s="151" t="s">
        <v>86</v>
      </c>
      <c r="AV381" s="12" t="s">
        <v>86</v>
      </c>
      <c r="AW381" s="12" t="s">
        <v>37</v>
      </c>
      <c r="AX381" s="12" t="s">
        <v>76</v>
      </c>
      <c r="AY381" s="151" t="s">
        <v>146</v>
      </c>
    </row>
    <row r="382" spans="2:51" s="14" customFormat="1" ht="12">
      <c r="B382" s="163"/>
      <c r="D382" s="144" t="s">
        <v>171</v>
      </c>
      <c r="E382" s="164" t="s">
        <v>3</v>
      </c>
      <c r="F382" s="165" t="s">
        <v>180</v>
      </c>
      <c r="H382" s="166">
        <v>6</v>
      </c>
      <c r="I382" s="167"/>
      <c r="L382" s="163"/>
      <c r="M382" s="168"/>
      <c r="T382" s="169"/>
      <c r="AT382" s="164" t="s">
        <v>171</v>
      </c>
      <c r="AU382" s="164" t="s">
        <v>86</v>
      </c>
      <c r="AV382" s="14" t="s">
        <v>153</v>
      </c>
      <c r="AW382" s="14" t="s">
        <v>37</v>
      </c>
      <c r="AX382" s="14" t="s">
        <v>84</v>
      </c>
      <c r="AY382" s="164" t="s">
        <v>146</v>
      </c>
    </row>
    <row r="383" spans="2:65" s="1" customFormat="1" ht="44.25" customHeight="1">
      <c r="B383" s="129"/>
      <c r="C383" s="170" t="s">
        <v>952</v>
      </c>
      <c r="D383" s="170" t="s">
        <v>257</v>
      </c>
      <c r="E383" s="172" t="s">
        <v>3066</v>
      </c>
      <c r="F383" s="173" t="s">
        <v>3067</v>
      </c>
      <c r="G383" s="174" t="s">
        <v>641</v>
      </c>
      <c r="H383" s="175">
        <v>6</v>
      </c>
      <c r="I383" s="176"/>
      <c r="J383" s="177">
        <f>ROUND(I383*H383,2)</f>
        <v>0</v>
      </c>
      <c r="K383" s="173" t="s">
        <v>152</v>
      </c>
      <c r="L383" s="178"/>
      <c r="M383" s="179" t="s">
        <v>3</v>
      </c>
      <c r="N383" s="180" t="s">
        <v>47</v>
      </c>
      <c r="P383" s="140">
        <f>O383*H383</f>
        <v>0</v>
      </c>
      <c r="Q383" s="140">
        <v>0.0002</v>
      </c>
      <c r="R383" s="140">
        <f>Q383*H383</f>
        <v>0.0012000000000000001</v>
      </c>
      <c r="S383" s="140">
        <v>0</v>
      </c>
      <c r="T383" s="141">
        <f>S383*H383</f>
        <v>0</v>
      </c>
      <c r="AR383" s="142" t="s">
        <v>379</v>
      </c>
      <c r="AT383" s="142" t="s">
        <v>257</v>
      </c>
      <c r="AU383" s="142" t="s">
        <v>86</v>
      </c>
      <c r="AY383" s="18" t="s">
        <v>146</v>
      </c>
      <c r="BE383" s="143">
        <f>IF(N383="základní",J383,0)</f>
        <v>0</v>
      </c>
      <c r="BF383" s="143">
        <f>IF(N383="snížená",J383,0)</f>
        <v>0</v>
      </c>
      <c r="BG383" s="143">
        <f>IF(N383="zákl. přenesená",J383,0)</f>
        <v>0</v>
      </c>
      <c r="BH383" s="143">
        <f>IF(N383="sníž. přenesená",J383,0)</f>
        <v>0</v>
      </c>
      <c r="BI383" s="143">
        <f>IF(N383="nulová",J383,0)</f>
        <v>0</v>
      </c>
      <c r="BJ383" s="18" t="s">
        <v>84</v>
      </c>
      <c r="BK383" s="143">
        <f>ROUND(I383*H383,2)</f>
        <v>0</v>
      </c>
      <c r="BL383" s="18" t="s">
        <v>256</v>
      </c>
      <c r="BM383" s="142" t="s">
        <v>3068</v>
      </c>
    </row>
    <row r="384" spans="2:47" s="1" customFormat="1" ht="28.8">
      <c r="B384" s="34"/>
      <c r="D384" s="144" t="s">
        <v>155</v>
      </c>
      <c r="F384" s="145" t="s">
        <v>3067</v>
      </c>
      <c r="I384" s="146"/>
      <c r="L384" s="34"/>
      <c r="M384" s="147"/>
      <c r="T384" s="55"/>
      <c r="AT384" s="18" t="s">
        <v>155</v>
      </c>
      <c r="AU384" s="18" t="s">
        <v>86</v>
      </c>
    </row>
    <row r="385" spans="2:65" s="1" customFormat="1" ht="16.5" customHeight="1">
      <c r="B385" s="129"/>
      <c r="C385" s="279" t="s">
        <v>960</v>
      </c>
      <c r="D385" s="279" t="s">
        <v>148</v>
      </c>
      <c r="E385" s="280" t="s">
        <v>3069</v>
      </c>
      <c r="F385" s="281" t="s">
        <v>3070</v>
      </c>
      <c r="G385" s="282" t="s">
        <v>736</v>
      </c>
      <c r="H385" s="283">
        <v>1</v>
      </c>
      <c r="I385" s="284"/>
      <c r="J385" s="284">
        <f>ROUND(I385*H385,2)</f>
        <v>0</v>
      </c>
      <c r="K385" s="281" t="s">
        <v>3</v>
      </c>
      <c r="L385" s="34"/>
      <c r="M385" s="138" t="s">
        <v>3</v>
      </c>
      <c r="N385" s="139" t="s">
        <v>47</v>
      </c>
      <c r="P385" s="140">
        <f>O385*H385</f>
        <v>0</v>
      </c>
      <c r="Q385" s="140">
        <v>0</v>
      </c>
      <c r="R385" s="140">
        <f>Q385*H385</f>
        <v>0</v>
      </c>
      <c r="S385" s="140">
        <v>0</v>
      </c>
      <c r="T385" s="141">
        <f>S385*H385</f>
        <v>0</v>
      </c>
      <c r="AR385" s="142" t="s">
        <v>256</v>
      </c>
      <c r="AT385" s="142" t="s">
        <v>148</v>
      </c>
      <c r="AU385" s="142" t="s">
        <v>86</v>
      </c>
      <c r="AY385" s="18" t="s">
        <v>146</v>
      </c>
      <c r="BE385" s="143">
        <f>IF(N385="základní",J385,0)</f>
        <v>0</v>
      </c>
      <c r="BF385" s="143">
        <f>IF(N385="snížená",J385,0)</f>
        <v>0</v>
      </c>
      <c r="BG385" s="143">
        <f>IF(N385="zákl. přenesená",J385,0)</f>
        <v>0</v>
      </c>
      <c r="BH385" s="143">
        <f>IF(N385="sníž. přenesená",J385,0)</f>
        <v>0</v>
      </c>
      <c r="BI385" s="143">
        <f>IF(N385="nulová",J385,0)</f>
        <v>0</v>
      </c>
      <c r="BJ385" s="18" t="s">
        <v>84</v>
      </c>
      <c r="BK385" s="143">
        <f>ROUND(I385*H385,2)</f>
        <v>0</v>
      </c>
      <c r="BL385" s="18" t="s">
        <v>256</v>
      </c>
      <c r="BM385" s="142" t="s">
        <v>3071</v>
      </c>
    </row>
    <row r="386" spans="2:47" s="1" customFormat="1" ht="12">
      <c r="B386" s="34"/>
      <c r="D386" s="144" t="s">
        <v>155</v>
      </c>
      <c r="F386" s="145" t="s">
        <v>3070</v>
      </c>
      <c r="I386" s="146"/>
      <c r="L386" s="34"/>
      <c r="M386" s="147"/>
      <c r="T386" s="55"/>
      <c r="AT386" s="18" t="s">
        <v>155</v>
      </c>
      <c r="AU386" s="18" t="s">
        <v>86</v>
      </c>
    </row>
    <row r="387" spans="2:65" s="1" customFormat="1" ht="16.5" customHeight="1">
      <c r="B387" s="129"/>
      <c r="C387" s="273" t="s">
        <v>970</v>
      </c>
      <c r="D387" s="273" t="s">
        <v>257</v>
      </c>
      <c r="E387" s="274" t="s">
        <v>3072</v>
      </c>
      <c r="F387" s="275" t="s">
        <v>3073</v>
      </c>
      <c r="G387" s="276" t="s">
        <v>736</v>
      </c>
      <c r="H387" s="277">
        <v>1</v>
      </c>
      <c r="I387" s="278"/>
      <c r="J387" s="278">
        <f>ROUND(I387*H387,2)</f>
        <v>0</v>
      </c>
      <c r="K387" s="275" t="s">
        <v>3</v>
      </c>
      <c r="L387" s="178"/>
      <c r="M387" s="179" t="s">
        <v>3</v>
      </c>
      <c r="N387" s="180" t="s">
        <v>47</v>
      </c>
      <c r="P387" s="140">
        <f>O387*H387</f>
        <v>0</v>
      </c>
      <c r="Q387" s="140">
        <v>0</v>
      </c>
      <c r="R387" s="140">
        <f>Q387*H387</f>
        <v>0</v>
      </c>
      <c r="S387" s="140">
        <v>0</v>
      </c>
      <c r="T387" s="141">
        <f>S387*H387</f>
        <v>0</v>
      </c>
      <c r="AR387" s="142" t="s">
        <v>379</v>
      </c>
      <c r="AT387" s="142" t="s">
        <v>257</v>
      </c>
      <c r="AU387" s="142" t="s">
        <v>86</v>
      </c>
      <c r="AY387" s="18" t="s">
        <v>146</v>
      </c>
      <c r="BE387" s="143">
        <f>IF(N387="základní",J387,0)</f>
        <v>0</v>
      </c>
      <c r="BF387" s="143">
        <f>IF(N387="snížená",J387,0)</f>
        <v>0</v>
      </c>
      <c r="BG387" s="143">
        <f>IF(N387="zákl. přenesená",J387,0)</f>
        <v>0</v>
      </c>
      <c r="BH387" s="143">
        <f>IF(N387="sníž. přenesená",J387,0)</f>
        <v>0</v>
      </c>
      <c r="BI387" s="143">
        <f>IF(N387="nulová",J387,0)</f>
        <v>0</v>
      </c>
      <c r="BJ387" s="18" t="s">
        <v>84</v>
      </c>
      <c r="BK387" s="143">
        <f>ROUND(I387*H387,2)</f>
        <v>0</v>
      </c>
      <c r="BL387" s="18" t="s">
        <v>256</v>
      </c>
      <c r="BM387" s="142" t="s">
        <v>3074</v>
      </c>
    </row>
    <row r="388" spans="2:47" s="1" customFormat="1" ht="12">
      <c r="B388" s="34"/>
      <c r="D388" s="144" t="s">
        <v>155</v>
      </c>
      <c r="F388" s="145" t="s">
        <v>3073</v>
      </c>
      <c r="I388" s="146"/>
      <c r="L388" s="34"/>
      <c r="M388" s="147"/>
      <c r="T388" s="55"/>
      <c r="AT388" s="18" t="s">
        <v>155</v>
      </c>
      <c r="AU388" s="18" t="s">
        <v>86</v>
      </c>
    </row>
    <row r="389" spans="2:65" s="1" customFormat="1" ht="16.5" customHeight="1">
      <c r="B389" s="129"/>
      <c r="C389" s="279" t="s">
        <v>977</v>
      </c>
      <c r="D389" s="279" t="s">
        <v>148</v>
      </c>
      <c r="E389" s="280" t="s">
        <v>3075</v>
      </c>
      <c r="F389" s="281" t="s">
        <v>3076</v>
      </c>
      <c r="G389" s="282" t="s">
        <v>736</v>
      </c>
      <c r="H389" s="283">
        <v>3</v>
      </c>
      <c r="I389" s="284"/>
      <c r="J389" s="284">
        <f>ROUND(I389*H389,2)</f>
        <v>0</v>
      </c>
      <c r="K389" s="281" t="s">
        <v>3</v>
      </c>
      <c r="L389" s="34"/>
      <c r="M389" s="138" t="s">
        <v>3</v>
      </c>
      <c r="N389" s="139" t="s">
        <v>47</v>
      </c>
      <c r="P389" s="140">
        <f>O389*H389</f>
        <v>0</v>
      </c>
      <c r="Q389" s="140">
        <v>0</v>
      </c>
      <c r="R389" s="140">
        <f>Q389*H389</f>
        <v>0</v>
      </c>
      <c r="S389" s="140">
        <v>0</v>
      </c>
      <c r="T389" s="141">
        <f>S389*H389</f>
        <v>0</v>
      </c>
      <c r="AR389" s="142" t="s">
        <v>256</v>
      </c>
      <c r="AT389" s="142" t="s">
        <v>148</v>
      </c>
      <c r="AU389" s="142" t="s">
        <v>86</v>
      </c>
      <c r="AY389" s="18" t="s">
        <v>146</v>
      </c>
      <c r="BE389" s="143">
        <f>IF(N389="základní",J389,0)</f>
        <v>0</v>
      </c>
      <c r="BF389" s="143">
        <f>IF(N389="snížená",J389,0)</f>
        <v>0</v>
      </c>
      <c r="BG389" s="143">
        <f>IF(N389="zákl. přenesená",J389,0)</f>
        <v>0</v>
      </c>
      <c r="BH389" s="143">
        <f>IF(N389="sníž. přenesená",J389,0)</f>
        <v>0</v>
      </c>
      <c r="BI389" s="143">
        <f>IF(N389="nulová",J389,0)</f>
        <v>0</v>
      </c>
      <c r="BJ389" s="18" t="s">
        <v>84</v>
      </c>
      <c r="BK389" s="143">
        <f>ROUND(I389*H389,2)</f>
        <v>0</v>
      </c>
      <c r="BL389" s="18" t="s">
        <v>256</v>
      </c>
      <c r="BM389" s="142" t="s">
        <v>3077</v>
      </c>
    </row>
    <row r="390" spans="2:47" s="1" customFormat="1" ht="12">
      <c r="B390" s="34"/>
      <c r="D390" s="144" t="s">
        <v>155</v>
      </c>
      <c r="F390" s="145" t="s">
        <v>3076</v>
      </c>
      <c r="I390" s="146"/>
      <c r="L390" s="34"/>
      <c r="M390" s="147"/>
      <c r="T390" s="55"/>
      <c r="AT390" s="18" t="s">
        <v>155</v>
      </c>
      <c r="AU390" s="18" t="s">
        <v>86</v>
      </c>
    </row>
    <row r="391" spans="2:65" s="1" customFormat="1" ht="16.5" customHeight="1">
      <c r="B391" s="129"/>
      <c r="C391" s="273" t="s">
        <v>982</v>
      </c>
      <c r="D391" s="273" t="s">
        <v>257</v>
      </c>
      <c r="E391" s="274" t="s">
        <v>3078</v>
      </c>
      <c r="F391" s="275" t="s">
        <v>3079</v>
      </c>
      <c r="G391" s="276" t="s">
        <v>736</v>
      </c>
      <c r="H391" s="277">
        <v>3</v>
      </c>
      <c r="I391" s="278"/>
      <c r="J391" s="278">
        <f>ROUND(I391*H391,2)</f>
        <v>0</v>
      </c>
      <c r="K391" s="275" t="s">
        <v>3</v>
      </c>
      <c r="L391" s="178"/>
      <c r="M391" s="179" t="s">
        <v>3</v>
      </c>
      <c r="N391" s="180" t="s">
        <v>47</v>
      </c>
      <c r="P391" s="140">
        <f>O391*H391</f>
        <v>0</v>
      </c>
      <c r="Q391" s="140">
        <v>0</v>
      </c>
      <c r="R391" s="140">
        <f>Q391*H391</f>
        <v>0</v>
      </c>
      <c r="S391" s="140">
        <v>0</v>
      </c>
      <c r="T391" s="141">
        <f>S391*H391</f>
        <v>0</v>
      </c>
      <c r="AR391" s="142" t="s">
        <v>379</v>
      </c>
      <c r="AT391" s="142" t="s">
        <v>257</v>
      </c>
      <c r="AU391" s="142" t="s">
        <v>86</v>
      </c>
      <c r="AY391" s="18" t="s">
        <v>146</v>
      </c>
      <c r="BE391" s="143">
        <f>IF(N391="základní",J391,0)</f>
        <v>0</v>
      </c>
      <c r="BF391" s="143">
        <f>IF(N391="snížená",J391,0)</f>
        <v>0</v>
      </c>
      <c r="BG391" s="143">
        <f>IF(N391="zákl. přenesená",J391,0)</f>
        <v>0</v>
      </c>
      <c r="BH391" s="143">
        <f>IF(N391="sníž. přenesená",J391,0)</f>
        <v>0</v>
      </c>
      <c r="BI391" s="143">
        <f>IF(N391="nulová",J391,0)</f>
        <v>0</v>
      </c>
      <c r="BJ391" s="18" t="s">
        <v>84</v>
      </c>
      <c r="BK391" s="143">
        <f>ROUND(I391*H391,2)</f>
        <v>0</v>
      </c>
      <c r="BL391" s="18" t="s">
        <v>256</v>
      </c>
      <c r="BM391" s="142" t="s">
        <v>3080</v>
      </c>
    </row>
    <row r="392" spans="2:47" s="1" customFormat="1" ht="12">
      <c r="B392" s="34"/>
      <c r="D392" s="144" t="s">
        <v>155</v>
      </c>
      <c r="F392" s="145" t="s">
        <v>3079</v>
      </c>
      <c r="I392" s="146"/>
      <c r="L392" s="34"/>
      <c r="M392" s="147"/>
      <c r="T392" s="55"/>
      <c r="AT392" s="18" t="s">
        <v>155</v>
      </c>
      <c r="AU392" s="18" t="s">
        <v>86</v>
      </c>
    </row>
    <row r="393" spans="2:65" s="1" customFormat="1" ht="16.5" customHeight="1">
      <c r="B393" s="129"/>
      <c r="C393" s="273" t="s">
        <v>989</v>
      </c>
      <c r="D393" s="273" t="s">
        <v>257</v>
      </c>
      <c r="E393" s="274" t="s">
        <v>3081</v>
      </c>
      <c r="F393" s="275" t="s">
        <v>3082</v>
      </c>
      <c r="G393" s="276" t="s">
        <v>736</v>
      </c>
      <c r="H393" s="277">
        <v>3</v>
      </c>
      <c r="I393" s="278"/>
      <c r="J393" s="278">
        <f>ROUND(I393*H393,2)</f>
        <v>0</v>
      </c>
      <c r="K393" s="275" t="s">
        <v>3</v>
      </c>
      <c r="L393" s="178"/>
      <c r="M393" s="179" t="s">
        <v>3</v>
      </c>
      <c r="N393" s="180" t="s">
        <v>47</v>
      </c>
      <c r="P393" s="140">
        <f>O393*H393</f>
        <v>0</v>
      </c>
      <c r="Q393" s="140">
        <v>0</v>
      </c>
      <c r="R393" s="140">
        <f>Q393*H393</f>
        <v>0</v>
      </c>
      <c r="S393" s="140">
        <v>0</v>
      </c>
      <c r="T393" s="141">
        <f>S393*H393</f>
        <v>0</v>
      </c>
      <c r="AR393" s="142" t="s">
        <v>379</v>
      </c>
      <c r="AT393" s="142" t="s">
        <v>257</v>
      </c>
      <c r="AU393" s="142" t="s">
        <v>86</v>
      </c>
      <c r="AY393" s="18" t="s">
        <v>146</v>
      </c>
      <c r="BE393" s="143">
        <f>IF(N393="základní",J393,0)</f>
        <v>0</v>
      </c>
      <c r="BF393" s="143">
        <f>IF(N393="snížená",J393,0)</f>
        <v>0</v>
      </c>
      <c r="BG393" s="143">
        <f>IF(N393="zákl. přenesená",J393,0)</f>
        <v>0</v>
      </c>
      <c r="BH393" s="143">
        <f>IF(N393="sníž. přenesená",J393,0)</f>
        <v>0</v>
      </c>
      <c r="BI393" s="143">
        <f>IF(N393="nulová",J393,0)</f>
        <v>0</v>
      </c>
      <c r="BJ393" s="18" t="s">
        <v>84</v>
      </c>
      <c r="BK393" s="143">
        <f>ROUND(I393*H393,2)</f>
        <v>0</v>
      </c>
      <c r="BL393" s="18" t="s">
        <v>256</v>
      </c>
      <c r="BM393" s="142" t="s">
        <v>3083</v>
      </c>
    </row>
    <row r="394" spans="2:47" s="1" customFormat="1" ht="12">
      <c r="B394" s="34"/>
      <c r="D394" s="144" t="s">
        <v>155</v>
      </c>
      <c r="F394" s="145" t="s">
        <v>3082</v>
      </c>
      <c r="I394" s="146"/>
      <c r="L394" s="34"/>
      <c r="M394" s="147"/>
      <c r="T394" s="55"/>
      <c r="AT394" s="18" t="s">
        <v>155</v>
      </c>
      <c r="AU394" s="18" t="s">
        <v>86</v>
      </c>
    </row>
    <row r="395" spans="2:65" s="1" customFormat="1" ht="16.5" customHeight="1">
      <c r="B395" s="129"/>
      <c r="C395" s="273" t="s">
        <v>996</v>
      </c>
      <c r="D395" s="273" t="s">
        <v>257</v>
      </c>
      <c r="E395" s="274" t="s">
        <v>3084</v>
      </c>
      <c r="F395" s="275" t="s">
        <v>3082</v>
      </c>
      <c r="G395" s="276" t="s">
        <v>736</v>
      </c>
      <c r="H395" s="277">
        <v>3</v>
      </c>
      <c r="I395" s="278"/>
      <c r="J395" s="278">
        <f>ROUND(I395*H395,2)</f>
        <v>0</v>
      </c>
      <c r="K395" s="275" t="s">
        <v>3</v>
      </c>
      <c r="L395" s="178"/>
      <c r="M395" s="179" t="s">
        <v>3</v>
      </c>
      <c r="N395" s="180" t="s">
        <v>47</v>
      </c>
      <c r="P395" s="140">
        <f>O395*H395</f>
        <v>0</v>
      </c>
      <c r="Q395" s="140">
        <v>0</v>
      </c>
      <c r="R395" s="140">
        <f>Q395*H395</f>
        <v>0</v>
      </c>
      <c r="S395" s="140">
        <v>0</v>
      </c>
      <c r="T395" s="141">
        <f>S395*H395</f>
        <v>0</v>
      </c>
      <c r="AR395" s="142" t="s">
        <v>379</v>
      </c>
      <c r="AT395" s="142" t="s">
        <v>257</v>
      </c>
      <c r="AU395" s="142" t="s">
        <v>86</v>
      </c>
      <c r="AY395" s="18" t="s">
        <v>146</v>
      </c>
      <c r="BE395" s="143">
        <f>IF(N395="základní",J395,0)</f>
        <v>0</v>
      </c>
      <c r="BF395" s="143">
        <f>IF(N395="snížená",J395,0)</f>
        <v>0</v>
      </c>
      <c r="BG395" s="143">
        <f>IF(N395="zákl. přenesená",J395,0)</f>
        <v>0</v>
      </c>
      <c r="BH395" s="143">
        <f>IF(N395="sníž. přenesená",J395,0)</f>
        <v>0</v>
      </c>
      <c r="BI395" s="143">
        <f>IF(N395="nulová",J395,0)</f>
        <v>0</v>
      </c>
      <c r="BJ395" s="18" t="s">
        <v>84</v>
      </c>
      <c r="BK395" s="143">
        <f>ROUND(I395*H395,2)</f>
        <v>0</v>
      </c>
      <c r="BL395" s="18" t="s">
        <v>256</v>
      </c>
      <c r="BM395" s="142" t="s">
        <v>3085</v>
      </c>
    </row>
    <row r="396" spans="2:47" s="1" customFormat="1" ht="12">
      <c r="B396" s="34"/>
      <c r="D396" s="144" t="s">
        <v>155</v>
      </c>
      <c r="F396" s="145" t="s">
        <v>3082</v>
      </c>
      <c r="I396" s="146"/>
      <c r="L396" s="34"/>
      <c r="M396" s="147"/>
      <c r="T396" s="55"/>
      <c r="AT396" s="18" t="s">
        <v>155</v>
      </c>
      <c r="AU396" s="18" t="s">
        <v>86</v>
      </c>
    </row>
    <row r="397" spans="2:65" s="1" customFormat="1" ht="44.25" customHeight="1">
      <c r="B397" s="129"/>
      <c r="C397" s="279" t="s">
        <v>1001</v>
      </c>
      <c r="D397" s="279" t="s">
        <v>148</v>
      </c>
      <c r="E397" s="280" t="s">
        <v>3086</v>
      </c>
      <c r="F397" s="281" t="s">
        <v>3087</v>
      </c>
      <c r="G397" s="282" t="s">
        <v>736</v>
      </c>
      <c r="H397" s="283">
        <v>1</v>
      </c>
      <c r="I397" s="284"/>
      <c r="J397" s="284">
        <f>ROUND(I397*H397,2)</f>
        <v>0</v>
      </c>
      <c r="K397" s="281" t="s">
        <v>3</v>
      </c>
      <c r="L397" s="34"/>
      <c r="M397" s="138" t="s">
        <v>3</v>
      </c>
      <c r="N397" s="139" t="s">
        <v>47</v>
      </c>
      <c r="P397" s="140">
        <f>O397*H397</f>
        <v>0</v>
      </c>
      <c r="Q397" s="140">
        <v>0</v>
      </c>
      <c r="R397" s="140">
        <f>Q397*H397</f>
        <v>0</v>
      </c>
      <c r="S397" s="140">
        <v>0</v>
      </c>
      <c r="T397" s="141">
        <f>S397*H397</f>
        <v>0</v>
      </c>
      <c r="AR397" s="142" t="s">
        <v>256</v>
      </c>
      <c r="AT397" s="142" t="s">
        <v>148</v>
      </c>
      <c r="AU397" s="142" t="s">
        <v>86</v>
      </c>
      <c r="AY397" s="18" t="s">
        <v>146</v>
      </c>
      <c r="BE397" s="143">
        <f>IF(N397="základní",J397,0)</f>
        <v>0</v>
      </c>
      <c r="BF397" s="143">
        <f>IF(N397="snížená",J397,0)</f>
        <v>0</v>
      </c>
      <c r="BG397" s="143">
        <f>IF(N397="zákl. přenesená",J397,0)</f>
        <v>0</v>
      </c>
      <c r="BH397" s="143">
        <f>IF(N397="sníž. přenesená",J397,0)</f>
        <v>0</v>
      </c>
      <c r="BI397" s="143">
        <f>IF(N397="nulová",J397,0)</f>
        <v>0</v>
      </c>
      <c r="BJ397" s="18" t="s">
        <v>84</v>
      </c>
      <c r="BK397" s="143">
        <f>ROUND(I397*H397,2)</f>
        <v>0</v>
      </c>
      <c r="BL397" s="18" t="s">
        <v>256</v>
      </c>
      <c r="BM397" s="142" t="s">
        <v>3088</v>
      </c>
    </row>
    <row r="398" spans="2:47" s="1" customFormat="1" ht="28.8">
      <c r="B398" s="34"/>
      <c r="D398" s="144" t="s">
        <v>155</v>
      </c>
      <c r="F398" s="145" t="s">
        <v>3089</v>
      </c>
      <c r="I398" s="146"/>
      <c r="L398" s="34"/>
      <c r="M398" s="147"/>
      <c r="T398" s="55"/>
      <c r="AT398" s="18" t="s">
        <v>155</v>
      </c>
      <c r="AU398" s="18" t="s">
        <v>86</v>
      </c>
    </row>
    <row r="399" spans="2:65" s="1" customFormat="1" ht="44.25" customHeight="1">
      <c r="B399" s="129"/>
      <c r="C399" s="273" t="s">
        <v>1010</v>
      </c>
      <c r="D399" s="273" t="s">
        <v>257</v>
      </c>
      <c r="E399" s="274" t="s">
        <v>3090</v>
      </c>
      <c r="F399" s="275" t="s">
        <v>3091</v>
      </c>
      <c r="G399" s="276" t="s">
        <v>736</v>
      </c>
      <c r="H399" s="277">
        <v>1</v>
      </c>
      <c r="I399" s="278"/>
      <c r="J399" s="278">
        <f>ROUND(I399*H399,2)</f>
        <v>0</v>
      </c>
      <c r="K399" s="275" t="s">
        <v>3</v>
      </c>
      <c r="L399" s="178"/>
      <c r="M399" s="179" t="s">
        <v>3</v>
      </c>
      <c r="N399" s="180" t="s">
        <v>47</v>
      </c>
      <c r="P399" s="140">
        <f>O399*H399</f>
        <v>0</v>
      </c>
      <c r="Q399" s="140">
        <v>0</v>
      </c>
      <c r="R399" s="140">
        <f>Q399*H399</f>
        <v>0</v>
      </c>
      <c r="S399" s="140">
        <v>0</v>
      </c>
      <c r="T399" s="141">
        <f>S399*H399</f>
        <v>0</v>
      </c>
      <c r="AR399" s="142" t="s">
        <v>379</v>
      </c>
      <c r="AT399" s="142" t="s">
        <v>257</v>
      </c>
      <c r="AU399" s="142" t="s">
        <v>86</v>
      </c>
      <c r="AY399" s="18" t="s">
        <v>146</v>
      </c>
      <c r="BE399" s="143">
        <f>IF(N399="základní",J399,0)</f>
        <v>0</v>
      </c>
      <c r="BF399" s="143">
        <f>IF(N399="snížená",J399,0)</f>
        <v>0</v>
      </c>
      <c r="BG399" s="143">
        <f>IF(N399="zákl. přenesená",J399,0)</f>
        <v>0</v>
      </c>
      <c r="BH399" s="143">
        <f>IF(N399="sníž. přenesená",J399,0)</f>
        <v>0</v>
      </c>
      <c r="BI399" s="143">
        <f>IF(N399="nulová",J399,0)</f>
        <v>0</v>
      </c>
      <c r="BJ399" s="18" t="s">
        <v>84</v>
      </c>
      <c r="BK399" s="143">
        <f>ROUND(I399*H399,2)</f>
        <v>0</v>
      </c>
      <c r="BL399" s="18" t="s">
        <v>256</v>
      </c>
      <c r="BM399" s="142" t="s">
        <v>3092</v>
      </c>
    </row>
    <row r="400" spans="2:47" s="1" customFormat="1" ht="28.8">
      <c r="B400" s="34"/>
      <c r="D400" s="144" t="s">
        <v>155</v>
      </c>
      <c r="F400" s="145" t="s">
        <v>3091</v>
      </c>
      <c r="I400" s="146"/>
      <c r="L400" s="34"/>
      <c r="M400" s="147"/>
      <c r="T400" s="55"/>
      <c r="AT400" s="18" t="s">
        <v>155</v>
      </c>
      <c r="AU400" s="18" t="s">
        <v>86</v>
      </c>
    </row>
    <row r="401" spans="2:65" s="1" customFormat="1" ht="16.5" customHeight="1">
      <c r="B401" s="129"/>
      <c r="C401" s="279" t="s">
        <v>1017</v>
      </c>
      <c r="D401" s="279" t="s">
        <v>148</v>
      </c>
      <c r="E401" s="280" t="s">
        <v>3093</v>
      </c>
      <c r="F401" s="281" t="s">
        <v>3094</v>
      </c>
      <c r="G401" s="282" t="s">
        <v>736</v>
      </c>
      <c r="H401" s="283">
        <v>3</v>
      </c>
      <c r="I401" s="284"/>
      <c r="J401" s="284">
        <f>ROUND(I401*H401,2)</f>
        <v>0</v>
      </c>
      <c r="K401" s="281" t="s">
        <v>3</v>
      </c>
      <c r="L401" s="34"/>
      <c r="M401" s="138" t="s">
        <v>3</v>
      </c>
      <c r="N401" s="139" t="s">
        <v>47</v>
      </c>
      <c r="P401" s="140">
        <f>O401*H401</f>
        <v>0</v>
      </c>
      <c r="Q401" s="140">
        <v>0</v>
      </c>
      <c r="R401" s="140">
        <f>Q401*H401</f>
        <v>0</v>
      </c>
      <c r="S401" s="140">
        <v>0</v>
      </c>
      <c r="T401" s="141">
        <f>S401*H401</f>
        <v>0</v>
      </c>
      <c r="AR401" s="142" t="s">
        <v>256</v>
      </c>
      <c r="AT401" s="142" t="s">
        <v>148</v>
      </c>
      <c r="AU401" s="142" t="s">
        <v>86</v>
      </c>
      <c r="AY401" s="18" t="s">
        <v>146</v>
      </c>
      <c r="BE401" s="143">
        <f>IF(N401="základní",J401,0)</f>
        <v>0</v>
      </c>
      <c r="BF401" s="143">
        <f>IF(N401="snížená",J401,0)</f>
        <v>0</v>
      </c>
      <c r="BG401" s="143">
        <f>IF(N401="zákl. přenesená",J401,0)</f>
        <v>0</v>
      </c>
      <c r="BH401" s="143">
        <f>IF(N401="sníž. přenesená",J401,0)</f>
        <v>0</v>
      </c>
      <c r="BI401" s="143">
        <f>IF(N401="nulová",J401,0)</f>
        <v>0</v>
      </c>
      <c r="BJ401" s="18" t="s">
        <v>84</v>
      </c>
      <c r="BK401" s="143">
        <f>ROUND(I401*H401,2)</f>
        <v>0</v>
      </c>
      <c r="BL401" s="18" t="s">
        <v>256</v>
      </c>
      <c r="BM401" s="142" t="s">
        <v>3095</v>
      </c>
    </row>
    <row r="402" spans="2:47" s="1" customFormat="1" ht="12">
      <c r="B402" s="34"/>
      <c r="D402" s="144" t="s">
        <v>155</v>
      </c>
      <c r="F402" s="145" t="s">
        <v>3094</v>
      </c>
      <c r="I402" s="146"/>
      <c r="L402" s="34"/>
      <c r="M402" s="147"/>
      <c r="T402" s="55"/>
      <c r="AT402" s="18" t="s">
        <v>155</v>
      </c>
      <c r="AU402" s="18" t="s">
        <v>86</v>
      </c>
    </row>
    <row r="403" spans="2:65" s="1" customFormat="1" ht="16.5" customHeight="1">
      <c r="B403" s="129"/>
      <c r="C403" s="273" t="s">
        <v>1022</v>
      </c>
      <c r="D403" s="273" t="s">
        <v>257</v>
      </c>
      <c r="E403" s="274" t="s">
        <v>3096</v>
      </c>
      <c r="F403" s="275" t="s">
        <v>3097</v>
      </c>
      <c r="G403" s="276" t="s">
        <v>736</v>
      </c>
      <c r="H403" s="277">
        <v>3</v>
      </c>
      <c r="I403" s="278"/>
      <c r="J403" s="278">
        <f>ROUND(I403*H403,2)</f>
        <v>0</v>
      </c>
      <c r="K403" s="275" t="s">
        <v>3</v>
      </c>
      <c r="L403" s="178"/>
      <c r="M403" s="179" t="s">
        <v>3</v>
      </c>
      <c r="N403" s="180" t="s">
        <v>47</v>
      </c>
      <c r="P403" s="140">
        <f>O403*H403</f>
        <v>0</v>
      </c>
      <c r="Q403" s="140">
        <v>0</v>
      </c>
      <c r="R403" s="140">
        <f>Q403*H403</f>
        <v>0</v>
      </c>
      <c r="S403" s="140">
        <v>0</v>
      </c>
      <c r="T403" s="141">
        <f>S403*H403</f>
        <v>0</v>
      </c>
      <c r="AR403" s="142" t="s">
        <v>379</v>
      </c>
      <c r="AT403" s="142" t="s">
        <v>257</v>
      </c>
      <c r="AU403" s="142" t="s">
        <v>86</v>
      </c>
      <c r="AY403" s="18" t="s">
        <v>146</v>
      </c>
      <c r="BE403" s="143">
        <f>IF(N403="základní",J403,0)</f>
        <v>0</v>
      </c>
      <c r="BF403" s="143">
        <f>IF(N403="snížená",J403,0)</f>
        <v>0</v>
      </c>
      <c r="BG403" s="143">
        <f>IF(N403="zákl. přenesená",J403,0)</f>
        <v>0</v>
      </c>
      <c r="BH403" s="143">
        <f>IF(N403="sníž. přenesená",J403,0)</f>
        <v>0</v>
      </c>
      <c r="BI403" s="143">
        <f>IF(N403="nulová",J403,0)</f>
        <v>0</v>
      </c>
      <c r="BJ403" s="18" t="s">
        <v>84</v>
      </c>
      <c r="BK403" s="143">
        <f>ROUND(I403*H403,2)</f>
        <v>0</v>
      </c>
      <c r="BL403" s="18" t="s">
        <v>256</v>
      </c>
      <c r="BM403" s="142" t="s">
        <v>3098</v>
      </c>
    </row>
    <row r="404" spans="2:47" s="1" customFormat="1" ht="12">
      <c r="B404" s="34"/>
      <c r="D404" s="144" t="s">
        <v>155</v>
      </c>
      <c r="F404" s="145" t="s">
        <v>3097</v>
      </c>
      <c r="I404" s="146"/>
      <c r="L404" s="34"/>
      <c r="M404" s="147"/>
      <c r="T404" s="55"/>
      <c r="AT404" s="18" t="s">
        <v>155</v>
      </c>
      <c r="AU404" s="18" t="s">
        <v>86</v>
      </c>
    </row>
    <row r="405" spans="2:65" s="1" customFormat="1" ht="16.5" customHeight="1">
      <c r="B405" s="129"/>
      <c r="C405" s="279" t="s">
        <v>1026</v>
      </c>
      <c r="D405" s="279" t="s">
        <v>148</v>
      </c>
      <c r="E405" s="280" t="s">
        <v>3099</v>
      </c>
      <c r="F405" s="281" t="s">
        <v>3</v>
      </c>
      <c r="G405" s="282" t="s">
        <v>736</v>
      </c>
      <c r="H405" s="283">
        <v>1</v>
      </c>
      <c r="I405" s="284"/>
      <c r="J405" s="284">
        <f>ROUND(I405*H405,2)</f>
        <v>0</v>
      </c>
      <c r="K405" s="281" t="s">
        <v>3</v>
      </c>
      <c r="L405" s="34"/>
      <c r="M405" s="138" t="s">
        <v>3</v>
      </c>
      <c r="N405" s="139" t="s">
        <v>47</v>
      </c>
      <c r="P405" s="140">
        <f>O405*H405</f>
        <v>0</v>
      </c>
      <c r="Q405" s="140">
        <v>0</v>
      </c>
      <c r="R405" s="140">
        <f>Q405*H405</f>
        <v>0</v>
      </c>
      <c r="S405" s="140">
        <v>0</v>
      </c>
      <c r="T405" s="141">
        <f>S405*H405</f>
        <v>0</v>
      </c>
      <c r="AR405" s="142" t="s">
        <v>256</v>
      </c>
      <c r="AT405" s="142" t="s">
        <v>148</v>
      </c>
      <c r="AU405" s="142" t="s">
        <v>86</v>
      </c>
      <c r="AY405" s="18" t="s">
        <v>146</v>
      </c>
      <c r="BE405" s="143">
        <f>IF(N405="základní",J405,0)</f>
        <v>0</v>
      </c>
      <c r="BF405" s="143">
        <f>IF(N405="snížená",J405,0)</f>
        <v>0</v>
      </c>
      <c r="BG405" s="143">
        <f>IF(N405="zákl. přenesená",J405,0)</f>
        <v>0</v>
      </c>
      <c r="BH405" s="143">
        <f>IF(N405="sníž. přenesená",J405,0)</f>
        <v>0</v>
      </c>
      <c r="BI405" s="143">
        <f>IF(N405="nulová",J405,0)</f>
        <v>0</v>
      </c>
      <c r="BJ405" s="18" t="s">
        <v>84</v>
      </c>
      <c r="BK405" s="143">
        <f>ROUND(I405*H405,2)</f>
        <v>0</v>
      </c>
      <c r="BL405" s="18" t="s">
        <v>256</v>
      </c>
      <c r="BM405" s="142" t="s">
        <v>3100</v>
      </c>
    </row>
    <row r="406" spans="2:47" s="1" customFormat="1" ht="19.2">
      <c r="B406" s="34"/>
      <c r="D406" s="144" t="s">
        <v>155</v>
      </c>
      <c r="F406" s="145" t="s">
        <v>3101</v>
      </c>
      <c r="I406" s="146"/>
      <c r="L406" s="34"/>
      <c r="M406" s="147"/>
      <c r="T406" s="55"/>
      <c r="AT406" s="18" t="s">
        <v>155</v>
      </c>
      <c r="AU406" s="18" t="s">
        <v>86</v>
      </c>
    </row>
    <row r="407" spans="2:65" s="1" customFormat="1" ht="24.15" customHeight="1">
      <c r="B407" s="129"/>
      <c r="C407" s="130" t="s">
        <v>1033</v>
      </c>
      <c r="D407" s="130" t="s">
        <v>148</v>
      </c>
      <c r="E407" s="132" t="s">
        <v>3102</v>
      </c>
      <c r="F407" s="133" t="s">
        <v>3103</v>
      </c>
      <c r="G407" s="134" t="s">
        <v>1004</v>
      </c>
      <c r="H407" s="188"/>
      <c r="I407" s="136"/>
      <c r="J407" s="137">
        <f>ROUND(I407*H407,2)</f>
        <v>0</v>
      </c>
      <c r="K407" s="133" t="s">
        <v>152</v>
      </c>
      <c r="L407" s="34"/>
      <c r="M407" s="138" t="s">
        <v>3</v>
      </c>
      <c r="N407" s="139" t="s">
        <v>47</v>
      </c>
      <c r="P407" s="140">
        <f>O407*H407</f>
        <v>0</v>
      </c>
      <c r="Q407" s="140">
        <v>0</v>
      </c>
      <c r="R407" s="140">
        <f>Q407*H407</f>
        <v>0</v>
      </c>
      <c r="S407" s="140">
        <v>0</v>
      </c>
      <c r="T407" s="141">
        <f>S407*H407</f>
        <v>0</v>
      </c>
      <c r="AR407" s="142" t="s">
        <v>256</v>
      </c>
      <c r="AT407" s="142" t="s">
        <v>148</v>
      </c>
      <c r="AU407" s="142" t="s">
        <v>86</v>
      </c>
      <c r="AY407" s="18" t="s">
        <v>146</v>
      </c>
      <c r="BE407" s="143">
        <f>IF(N407="základní",J407,0)</f>
        <v>0</v>
      </c>
      <c r="BF407" s="143">
        <f>IF(N407="snížená",J407,0)</f>
        <v>0</v>
      </c>
      <c r="BG407" s="143">
        <f>IF(N407="zákl. přenesená",J407,0)</f>
        <v>0</v>
      </c>
      <c r="BH407" s="143">
        <f>IF(N407="sníž. přenesená",J407,0)</f>
        <v>0</v>
      </c>
      <c r="BI407" s="143">
        <f>IF(N407="nulová",J407,0)</f>
        <v>0</v>
      </c>
      <c r="BJ407" s="18" t="s">
        <v>84</v>
      </c>
      <c r="BK407" s="143">
        <f>ROUND(I407*H407,2)</f>
        <v>0</v>
      </c>
      <c r="BL407" s="18" t="s">
        <v>256</v>
      </c>
      <c r="BM407" s="142" t="s">
        <v>3104</v>
      </c>
    </row>
    <row r="408" spans="2:47" s="1" customFormat="1" ht="28.8">
      <c r="B408" s="34"/>
      <c r="D408" s="144" t="s">
        <v>155</v>
      </c>
      <c r="F408" s="145" t="s">
        <v>3105</v>
      </c>
      <c r="I408" s="146"/>
      <c r="L408" s="34"/>
      <c r="M408" s="147"/>
      <c r="T408" s="55"/>
      <c r="AT408" s="18" t="s">
        <v>155</v>
      </c>
      <c r="AU408" s="18" t="s">
        <v>86</v>
      </c>
    </row>
    <row r="409" spans="2:47" s="1" customFormat="1" ht="12">
      <c r="B409" s="34"/>
      <c r="D409" s="148" t="s">
        <v>157</v>
      </c>
      <c r="F409" s="149" t="s">
        <v>3106</v>
      </c>
      <c r="I409" s="146"/>
      <c r="L409" s="34"/>
      <c r="M409" s="147"/>
      <c r="T409" s="55"/>
      <c r="AT409" s="18" t="s">
        <v>157</v>
      </c>
      <c r="AU409" s="18" t="s">
        <v>86</v>
      </c>
    </row>
    <row r="410" spans="2:63" s="11" customFormat="1" ht="25.95" customHeight="1">
      <c r="B410" s="117"/>
      <c r="D410" s="118" t="s">
        <v>75</v>
      </c>
      <c r="E410" s="119" t="s">
        <v>2067</v>
      </c>
      <c r="F410" s="119" t="s">
        <v>2068</v>
      </c>
      <c r="I410" s="120"/>
      <c r="J410" s="121">
        <f>BK410</f>
        <v>0</v>
      </c>
      <c r="L410" s="117"/>
      <c r="M410" s="122"/>
      <c r="P410" s="123">
        <f>SUM(P411:P413)</f>
        <v>0</v>
      </c>
      <c r="R410" s="123">
        <f>SUM(R411:R413)</f>
        <v>0</v>
      </c>
      <c r="T410" s="124">
        <f>SUM(T411:T413)</f>
        <v>0</v>
      </c>
      <c r="AR410" s="118" t="s">
        <v>153</v>
      </c>
      <c r="AT410" s="125" t="s">
        <v>75</v>
      </c>
      <c r="AU410" s="125" t="s">
        <v>76</v>
      </c>
      <c r="AY410" s="118" t="s">
        <v>146</v>
      </c>
      <c r="BK410" s="126">
        <f>SUM(BK411:BK413)</f>
        <v>0</v>
      </c>
    </row>
    <row r="411" spans="2:65" s="1" customFormat="1" ht="16.5" customHeight="1">
      <c r="B411" s="129"/>
      <c r="C411" s="130" t="s">
        <v>22</v>
      </c>
      <c r="D411" s="130" t="s">
        <v>148</v>
      </c>
      <c r="E411" s="132" t="s">
        <v>3107</v>
      </c>
      <c r="F411" s="133" t="s">
        <v>3108</v>
      </c>
      <c r="G411" s="134" t="s">
        <v>2072</v>
      </c>
      <c r="H411" s="135">
        <v>20</v>
      </c>
      <c r="I411" s="136"/>
      <c r="J411" s="137">
        <f>ROUND(I411*H411,2)</f>
        <v>0</v>
      </c>
      <c r="K411" s="133" t="s">
        <v>152</v>
      </c>
      <c r="L411" s="34"/>
      <c r="M411" s="138" t="s">
        <v>3</v>
      </c>
      <c r="N411" s="139" t="s">
        <v>47</v>
      </c>
      <c r="P411" s="140">
        <f>O411*H411</f>
        <v>0</v>
      </c>
      <c r="Q411" s="140">
        <v>0</v>
      </c>
      <c r="R411" s="140">
        <f>Q411*H411</f>
        <v>0</v>
      </c>
      <c r="S411" s="140">
        <v>0</v>
      </c>
      <c r="T411" s="141">
        <f>S411*H411</f>
        <v>0</v>
      </c>
      <c r="AR411" s="142" t="s">
        <v>2073</v>
      </c>
      <c r="AT411" s="142" t="s">
        <v>148</v>
      </c>
      <c r="AU411" s="142" t="s">
        <v>84</v>
      </c>
      <c r="AY411" s="18" t="s">
        <v>146</v>
      </c>
      <c r="BE411" s="143">
        <f>IF(N411="základní",J411,0)</f>
        <v>0</v>
      </c>
      <c r="BF411" s="143">
        <f>IF(N411="snížená",J411,0)</f>
        <v>0</v>
      </c>
      <c r="BG411" s="143">
        <f>IF(N411="zákl. přenesená",J411,0)</f>
        <v>0</v>
      </c>
      <c r="BH411" s="143">
        <f>IF(N411="sníž. přenesená",J411,0)</f>
        <v>0</v>
      </c>
      <c r="BI411" s="143">
        <f>IF(N411="nulová",J411,0)</f>
        <v>0</v>
      </c>
      <c r="BJ411" s="18" t="s">
        <v>84</v>
      </c>
      <c r="BK411" s="143">
        <f>ROUND(I411*H411,2)</f>
        <v>0</v>
      </c>
      <c r="BL411" s="18" t="s">
        <v>2073</v>
      </c>
      <c r="BM411" s="142" t="s">
        <v>3109</v>
      </c>
    </row>
    <row r="412" spans="2:47" s="1" customFormat="1" ht="19.2">
      <c r="B412" s="34"/>
      <c r="D412" s="144" t="s">
        <v>155</v>
      </c>
      <c r="F412" s="145" t="s">
        <v>3110</v>
      </c>
      <c r="I412" s="146"/>
      <c r="L412" s="34"/>
      <c r="M412" s="147"/>
      <c r="T412" s="55"/>
      <c r="AT412" s="18" t="s">
        <v>155</v>
      </c>
      <c r="AU412" s="18" t="s">
        <v>84</v>
      </c>
    </row>
    <row r="413" spans="2:47" s="1" customFormat="1" ht="12">
      <c r="B413" s="34"/>
      <c r="D413" s="148" t="s">
        <v>157</v>
      </c>
      <c r="F413" s="149" t="s">
        <v>3111</v>
      </c>
      <c r="I413" s="146"/>
      <c r="L413" s="34"/>
      <c r="M413" s="189"/>
      <c r="N413" s="190"/>
      <c r="O413" s="190"/>
      <c r="P413" s="190"/>
      <c r="Q413" s="190"/>
      <c r="R413" s="190"/>
      <c r="S413" s="190"/>
      <c r="T413" s="191"/>
      <c r="AT413" s="18" t="s">
        <v>157</v>
      </c>
      <c r="AU413" s="18" t="s">
        <v>84</v>
      </c>
    </row>
    <row r="414" spans="2:12" s="1" customFormat="1" ht="6.9" customHeight="1">
      <c r="B414" s="43"/>
      <c r="C414" s="44"/>
      <c r="D414" s="44"/>
      <c r="E414" s="44"/>
      <c r="F414" s="44"/>
      <c r="G414" s="44"/>
      <c r="H414" s="44"/>
      <c r="I414" s="44"/>
      <c r="J414" s="44"/>
      <c r="K414" s="44"/>
      <c r="L414" s="34"/>
    </row>
  </sheetData>
  <autoFilter ref="C82:K41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2/741110042"/>
    <hyperlink ref="F94" r:id="rId2" display="https://podminky.urs.cz/item/CS_URS_2023_02/741110043"/>
    <hyperlink ref="F100" r:id="rId3" display="https://podminky.urs.cz/item/CS_URS_2023_02/741112001"/>
    <hyperlink ref="F105" r:id="rId4" display="https://podminky.urs.cz/item/CS_URS_2023_02/741120001"/>
    <hyperlink ref="F111" r:id="rId5" display="https://podminky.urs.cz/item/CS_URS_2023_02/741120201"/>
    <hyperlink ref="F117" r:id="rId6" display="https://podminky.urs.cz/item/CS_URS_2023_02/741120301"/>
    <hyperlink ref="F129" r:id="rId7" display="https://podminky.urs.cz/item/CS_URS_2023_02/741122122"/>
    <hyperlink ref="F135" r:id="rId8" display="https://podminky.urs.cz/item/CS_URS_2023_02/741122122"/>
    <hyperlink ref="F141" r:id="rId9" display="https://podminky.urs.cz/item/CS_URS_2023_02/741122122"/>
    <hyperlink ref="F147" r:id="rId10" display="https://podminky.urs.cz/item/CS_URS_2023_02/741122142"/>
    <hyperlink ref="F153" r:id="rId11" display="https://podminky.urs.cz/item/CS_URS_2023_02/741122142"/>
    <hyperlink ref="F159" r:id="rId12" display="https://podminky.urs.cz/item/CS_URS_2023_02/741122144"/>
    <hyperlink ref="F165" r:id="rId13" display="https://podminky.urs.cz/item/CS_URS_2023_02/741122231"/>
    <hyperlink ref="F171" r:id="rId14" display="https://podminky.urs.cz/item/CS_URS_2023_02/741122233"/>
    <hyperlink ref="F177" r:id="rId15" display="https://podminky.urs.cz/item/CS_URS_2023_02/741132134"/>
    <hyperlink ref="F180" r:id="rId16" display="https://podminky.urs.cz/item/CS_URS_2023_02/741310001"/>
    <hyperlink ref="F185" r:id="rId17" display="https://podminky.urs.cz/item/CS_URS_2023_02/741310021"/>
    <hyperlink ref="F190" r:id="rId18" display="https://podminky.urs.cz/item/CS_URS_2023_02/741310022"/>
    <hyperlink ref="F193" r:id="rId19" display="https://podminky.urs.cz/item/CS_URS_2023_02/741310023"/>
    <hyperlink ref="F198" r:id="rId20" display="https://podminky.urs.cz/item/CS_URS_2023_02/741310025"/>
    <hyperlink ref="F203" r:id="rId21" display="https://podminky.urs.cz/item/CS_URS_2023_02/741311003"/>
    <hyperlink ref="F208" r:id="rId22" display="https://podminky.urs.cz/item/CS_URS_2023_02/741312532"/>
    <hyperlink ref="F213" r:id="rId23" display="https://podminky.urs.cz/item/CS_URS_2023_02/741313001"/>
    <hyperlink ref="F218" r:id="rId24" display="https://podminky.urs.cz/item/CS_URS_2023_02/741313001"/>
    <hyperlink ref="F223" r:id="rId25" display="https://podminky.urs.cz/item/CS_URS_2023_02/741313001"/>
    <hyperlink ref="F228" r:id="rId26" display="https://podminky.urs.cz/item/CS_URS_2023_02/741320165"/>
    <hyperlink ref="F233" r:id="rId27" display="https://podminky.urs.cz/item/CS_URS_2023_02/741320175"/>
    <hyperlink ref="F238" r:id="rId28" display="https://podminky.urs.cz/item/CS_URS_2023_02/741320175"/>
    <hyperlink ref="F243" r:id="rId29" display="https://podminky.urs.cz/item/CS_URS_2023_02/741370034"/>
    <hyperlink ref="F246" r:id="rId30" display="https://podminky.urs.cz/item/CS_URS_2023_02/741372012"/>
    <hyperlink ref="F249" r:id="rId31" display="https://podminky.urs.cz/item/CS_URS_2023_02/741372051"/>
    <hyperlink ref="F252" r:id="rId32" display="https://podminky.urs.cz/item/CS_URS_2023_02/741372052"/>
    <hyperlink ref="F255" r:id="rId33" display="https://podminky.urs.cz/item/CS_URS_2023_02/741372112"/>
    <hyperlink ref="F274" r:id="rId34" display="https://podminky.urs.cz/item/CS_URS_2023_02/741410041"/>
    <hyperlink ref="F279" r:id="rId35" display="https://podminky.urs.cz/item/CS_URS_2023_02/741420020"/>
    <hyperlink ref="F284" r:id="rId36" display="https://podminky.urs.cz/item/CS_URS_2023_02/741420021"/>
    <hyperlink ref="F289" r:id="rId37" display="https://podminky.urs.cz/item/CS_URS_2023_02/741420901"/>
    <hyperlink ref="F292" r:id="rId38" display="https://podminky.urs.cz/item/CS_URS_2023_02/741430002"/>
    <hyperlink ref="F302" r:id="rId39" display="https://podminky.urs.cz/item/CS_URS_2023_02/741721201"/>
    <hyperlink ref="F309" r:id="rId40" display="https://podminky.urs.cz/item/CS_URS_2023_02/741810003"/>
    <hyperlink ref="F312" r:id="rId41" display="https://podminky.urs.cz/item/CS_URS_2023_02/741810011"/>
    <hyperlink ref="F321" r:id="rId42" display="https://podminky.urs.cz/item/CS_URS_2023_02/998741202"/>
    <hyperlink ref="F325" r:id="rId43" display="https://podminky.urs.cz/item/CS_URS_2023_02/742121001"/>
    <hyperlink ref="F335" r:id="rId44" display="https://podminky.urs.cz/item/CS_URS_2023_02/742220003"/>
    <hyperlink ref="F340" r:id="rId45" display="https://podminky.urs.cz/item/CS_URS_2023_02/742220071"/>
    <hyperlink ref="F345" r:id="rId46" display="https://podminky.urs.cz/item/CS_URS_2023_02/742220111"/>
    <hyperlink ref="F348" r:id="rId47" display="https://podminky.urs.cz/item/CS_URS_2023_02/742220141"/>
    <hyperlink ref="F351" r:id="rId48" display="https://podminky.urs.cz/item/CS_URS_2023_02/742220421"/>
    <hyperlink ref="F354" r:id="rId49" display="https://podminky.urs.cz/item/CS_URS_2023_02/742310002"/>
    <hyperlink ref="F359" r:id="rId50" display="https://podminky.urs.cz/item/CS_URS_2023_02/742310006"/>
    <hyperlink ref="F364" r:id="rId51" display="https://podminky.urs.cz/item/CS_URS_2023_02/742320031"/>
    <hyperlink ref="F369" r:id="rId52" display="https://podminky.urs.cz/item/CS_URS_2023_02/742320051"/>
    <hyperlink ref="F374" r:id="rId53" display="https://podminky.urs.cz/item/CS_URS_2023_02/742320053"/>
    <hyperlink ref="F379" r:id="rId54" display="https://podminky.urs.cz/item/CS_URS_2023_02/742360151"/>
    <hyperlink ref="F409" r:id="rId55" display="https://podminky.urs.cz/item/CS_URS_2023_02/998742202"/>
    <hyperlink ref="F413" r:id="rId56" display="https://podminky.urs.cz/item/CS_URS_2023_02/HZS223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23"/>
  <sheetViews>
    <sheetView showGridLines="0" workbookViewId="0" topLeftCell="A196">
      <selection activeCell="V207" sqref="V20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309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98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102</v>
      </c>
      <c r="L4" s="21"/>
      <c r="M4" s="87" t="s">
        <v>11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4" t="str">
        <f>'Rekapitulace stavby'!K6</f>
        <v>Gerontologické centrum Šimůnkova - Rozšíření denního stacionáře</v>
      </c>
      <c r="F7" s="325"/>
      <c r="G7" s="325"/>
      <c r="H7" s="325"/>
      <c r="L7" s="21"/>
    </row>
    <row r="8" spans="2:12" s="1" customFormat="1" ht="12" customHeight="1">
      <c r="B8" s="34"/>
      <c r="D8" s="28" t="s">
        <v>103</v>
      </c>
      <c r="L8" s="34"/>
    </row>
    <row r="9" spans="2:12" s="1" customFormat="1" ht="16.5" customHeight="1">
      <c r="B9" s="34"/>
      <c r="E9" s="303" t="s">
        <v>3112</v>
      </c>
      <c r="F9" s="323"/>
      <c r="G9" s="323"/>
      <c r="H9" s="323"/>
      <c r="L9" s="34"/>
    </row>
    <row r="10" spans="2:12" s="1" customFormat="1" ht="12">
      <c r="B10" s="34"/>
      <c r="L10" s="34"/>
    </row>
    <row r="11" spans="2:12" s="1" customFormat="1" ht="12" customHeight="1">
      <c r="B11" s="34"/>
      <c r="D11" s="28" t="s">
        <v>19</v>
      </c>
      <c r="F11" s="26" t="s">
        <v>20</v>
      </c>
      <c r="I11" s="28" t="s">
        <v>21</v>
      </c>
      <c r="J11" s="26" t="s">
        <v>3</v>
      </c>
      <c r="L11" s="34"/>
    </row>
    <row r="12" spans="2:12" s="1" customFormat="1" ht="12" customHeight="1">
      <c r="B12" s="34"/>
      <c r="D12" s="28" t="s">
        <v>23</v>
      </c>
      <c r="F12" s="26" t="s">
        <v>24</v>
      </c>
      <c r="I12" s="28" t="s">
        <v>25</v>
      </c>
      <c r="J12" s="51" t="str">
        <f>'Rekapitulace stavby'!AN8</f>
        <v>12. 5. 2023</v>
      </c>
      <c r="L12" s="34"/>
    </row>
    <row r="13" spans="2:12" s="1" customFormat="1" ht="10.95" customHeight="1">
      <c r="B13" s="34"/>
      <c r="L13" s="34"/>
    </row>
    <row r="14" spans="2:12" s="1" customFormat="1" ht="12" customHeight="1">
      <c r="B14" s="34"/>
      <c r="D14" s="28" t="s">
        <v>29</v>
      </c>
      <c r="I14" s="28" t="s">
        <v>30</v>
      </c>
      <c r="J14" s="26" t="s">
        <v>3</v>
      </c>
      <c r="L14" s="34"/>
    </row>
    <row r="15" spans="2:12" s="1" customFormat="1" ht="18" customHeight="1">
      <c r="B15" s="34"/>
      <c r="E15" s="26" t="s">
        <v>31</v>
      </c>
      <c r="I15" s="28" t="s">
        <v>32</v>
      </c>
      <c r="J15" s="26" t="s">
        <v>3</v>
      </c>
      <c r="L15" s="34"/>
    </row>
    <row r="16" spans="2:12" s="1" customFormat="1" ht="6.9" customHeight="1">
      <c r="B16" s="34"/>
      <c r="L16" s="34"/>
    </row>
    <row r="17" spans="2:12" s="1" customFormat="1" ht="12" customHeight="1">
      <c r="B17" s="34"/>
      <c r="D17" s="28" t="s">
        <v>33</v>
      </c>
      <c r="I17" s="28" t="s">
        <v>30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6" t="str">
        <f>'Rekapitulace stavby'!E14</f>
        <v>Vyplň údaj</v>
      </c>
      <c r="F18" s="318"/>
      <c r="G18" s="318"/>
      <c r="H18" s="318"/>
      <c r="I18" s="28" t="s">
        <v>32</v>
      </c>
      <c r="J18" s="29" t="str">
        <f>'Rekapitulace stavby'!AN14</f>
        <v>Vyplň údaj</v>
      </c>
      <c r="L18" s="34"/>
    </row>
    <row r="19" spans="2:12" s="1" customFormat="1" ht="6.9" customHeight="1">
      <c r="B19" s="34"/>
      <c r="L19" s="34"/>
    </row>
    <row r="20" spans="2:12" s="1" customFormat="1" ht="12" customHeight="1">
      <c r="B20" s="34"/>
      <c r="D20" s="28" t="s">
        <v>35</v>
      </c>
      <c r="I20" s="28" t="s">
        <v>30</v>
      </c>
      <c r="J20" s="26" t="s">
        <v>3</v>
      </c>
      <c r="L20" s="34"/>
    </row>
    <row r="21" spans="2:12" s="1" customFormat="1" ht="18" customHeight="1">
      <c r="B21" s="34"/>
      <c r="E21" s="26" t="s">
        <v>36</v>
      </c>
      <c r="I21" s="28" t="s">
        <v>32</v>
      </c>
      <c r="J21" s="26" t="s">
        <v>3</v>
      </c>
      <c r="L21" s="34"/>
    </row>
    <row r="22" spans="2:12" s="1" customFormat="1" ht="6.9" customHeight="1">
      <c r="B22" s="34"/>
      <c r="L22" s="34"/>
    </row>
    <row r="23" spans="2:12" s="1" customFormat="1" ht="12" customHeight="1">
      <c r="B23" s="34"/>
      <c r="D23" s="28" t="s">
        <v>38</v>
      </c>
      <c r="I23" s="28" t="s">
        <v>30</v>
      </c>
      <c r="J23" s="26" t="s">
        <v>3</v>
      </c>
      <c r="L23" s="34"/>
    </row>
    <row r="24" spans="2:12" s="1" customFormat="1" ht="18" customHeight="1">
      <c r="B24" s="34"/>
      <c r="E24" s="26" t="s">
        <v>39</v>
      </c>
      <c r="I24" s="28" t="s">
        <v>32</v>
      </c>
      <c r="J24" s="26" t="s">
        <v>3</v>
      </c>
      <c r="L24" s="34"/>
    </row>
    <row r="25" spans="2:12" s="1" customFormat="1" ht="6.9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322" t="s">
        <v>3</v>
      </c>
      <c r="F27" s="322"/>
      <c r="G27" s="322"/>
      <c r="H27" s="322"/>
      <c r="L27" s="88"/>
    </row>
    <row r="28" spans="2:12" s="1" customFormat="1" ht="6.9" customHeight="1">
      <c r="B28" s="34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ROUND(J85,2)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" customHeight="1">
      <c r="B33" s="34"/>
      <c r="D33" s="54" t="s">
        <v>46</v>
      </c>
      <c r="E33" s="28" t="s">
        <v>47</v>
      </c>
      <c r="F33" s="90">
        <f>ROUND((SUM(BE85:BE222)),2)</f>
        <v>0</v>
      </c>
      <c r="I33" s="91">
        <v>0.21</v>
      </c>
      <c r="J33" s="90">
        <f>ROUND(((SUM(BE85:BE222))*I33),2)</f>
        <v>0</v>
      </c>
      <c r="L33" s="34"/>
    </row>
    <row r="34" spans="2:12" s="1" customFormat="1" ht="14.4" customHeight="1">
      <c r="B34" s="34"/>
      <c r="E34" s="28" t="s">
        <v>48</v>
      </c>
      <c r="F34" s="90">
        <f>ROUND((SUM(BF85:BF222)),2)</f>
        <v>0</v>
      </c>
      <c r="I34" s="91">
        <v>0.15</v>
      </c>
      <c r="J34" s="90">
        <f>ROUND(((SUM(BF85:BF222))*I34),2)</f>
        <v>0</v>
      </c>
      <c r="L34" s="34"/>
    </row>
    <row r="35" spans="2:12" s="1" customFormat="1" ht="14.4" customHeight="1" hidden="1">
      <c r="B35" s="34"/>
      <c r="E35" s="28" t="s">
        <v>49</v>
      </c>
      <c r="F35" s="90">
        <f>ROUND((SUM(BG85:BG222)),2)</f>
        <v>0</v>
      </c>
      <c r="I35" s="91">
        <v>0.21</v>
      </c>
      <c r="J35" s="90">
        <f>0</f>
        <v>0</v>
      </c>
      <c r="L35" s="34"/>
    </row>
    <row r="36" spans="2:12" s="1" customFormat="1" ht="14.4" customHeight="1" hidden="1">
      <c r="B36" s="34"/>
      <c r="E36" s="28" t="s">
        <v>50</v>
      </c>
      <c r="F36" s="90">
        <f>ROUND((SUM(BH85:BH222)),2)</f>
        <v>0</v>
      </c>
      <c r="I36" s="91">
        <v>0.15</v>
      </c>
      <c r="J36" s="90">
        <f>0</f>
        <v>0</v>
      </c>
      <c r="L36" s="34"/>
    </row>
    <row r="37" spans="2:12" s="1" customFormat="1" ht="14.4" customHeight="1" hidden="1">
      <c r="B37" s="34"/>
      <c r="E37" s="28" t="s">
        <v>51</v>
      </c>
      <c r="F37" s="90">
        <f>ROUND((SUM(BI85:BI222)),2)</f>
        <v>0</v>
      </c>
      <c r="I37" s="91">
        <v>0</v>
      </c>
      <c r="J37" s="90">
        <f>0</f>
        <v>0</v>
      </c>
      <c r="L37" s="34"/>
    </row>
    <row r="38" spans="2:12" s="1" customFormat="1" ht="6.9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" customHeight="1">
      <c r="B45" s="34"/>
      <c r="C45" s="22" t="s">
        <v>105</v>
      </c>
      <c r="L45" s="34"/>
    </row>
    <row r="46" spans="2:12" s="1" customFormat="1" ht="6.9" customHeight="1">
      <c r="B46" s="34"/>
      <c r="L46" s="34"/>
    </row>
    <row r="47" spans="2:12" s="1" customFormat="1" ht="12" customHeight="1">
      <c r="B47" s="34"/>
      <c r="C47" s="28" t="s">
        <v>17</v>
      </c>
      <c r="L47" s="34"/>
    </row>
    <row r="48" spans="2:12" s="1" customFormat="1" ht="16.5" customHeight="1">
      <c r="B48" s="34"/>
      <c r="E48" s="324" t="str">
        <f>E7</f>
        <v>Gerontologické centrum Šimůnkova - Rozšíření denního stacionáře</v>
      </c>
      <c r="F48" s="325"/>
      <c r="G48" s="325"/>
      <c r="H48" s="325"/>
      <c r="L48" s="34"/>
    </row>
    <row r="49" spans="2:12" s="1" customFormat="1" ht="12" customHeight="1">
      <c r="B49" s="34"/>
      <c r="C49" s="28" t="s">
        <v>103</v>
      </c>
      <c r="L49" s="34"/>
    </row>
    <row r="50" spans="2:12" s="1" customFormat="1" ht="16.5" customHeight="1">
      <c r="B50" s="34"/>
      <c r="E50" s="303" t="str">
        <f>E9</f>
        <v>SO.05 - VZT</v>
      </c>
      <c r="F50" s="323"/>
      <c r="G50" s="323"/>
      <c r="H50" s="323"/>
      <c r="L50" s="34"/>
    </row>
    <row r="51" spans="2:12" s="1" customFormat="1" ht="6.9" customHeight="1">
      <c r="B51" s="34"/>
      <c r="L51" s="34"/>
    </row>
    <row r="52" spans="2:12" s="1" customFormat="1" ht="12" customHeight="1">
      <c r="B52" s="34"/>
      <c r="C52" s="28" t="s">
        <v>23</v>
      </c>
      <c r="F52" s="26" t="str">
        <f>F12</f>
        <v xml:space="preserve"> Šimůnkova 1600/5. Praha 8 - Kobylisy</v>
      </c>
      <c r="I52" s="28" t="s">
        <v>25</v>
      </c>
      <c r="J52" s="51" t="str">
        <f>IF(J12="","",J12)</f>
        <v>12. 5. 2023</v>
      </c>
      <c r="L52" s="34"/>
    </row>
    <row r="53" spans="2:12" s="1" customFormat="1" ht="6.9" customHeight="1">
      <c r="B53" s="34"/>
      <c r="L53" s="34"/>
    </row>
    <row r="54" spans="2:12" s="1" customFormat="1" ht="25.65" customHeight="1">
      <c r="B54" s="34"/>
      <c r="C54" s="28" t="s">
        <v>29</v>
      </c>
      <c r="F54" s="26" t="str">
        <f>E15</f>
        <v>Gerontologické centrum v Praze 8</v>
      </c>
      <c r="I54" s="28" t="s">
        <v>35</v>
      </c>
      <c r="J54" s="32" t="str">
        <f>E21</f>
        <v> ATELIER GENESIS spol. s.r.o.</v>
      </c>
      <c r="L54" s="34"/>
    </row>
    <row r="55" spans="2:12" s="1" customFormat="1" ht="40.2" customHeight="1">
      <c r="B55" s="34"/>
      <c r="C55" s="28" t="s">
        <v>33</v>
      </c>
      <c r="F55" s="26" t="str">
        <f>IF(E18="","",E18)</f>
        <v>Vyplň údaj</v>
      </c>
      <c r="I55" s="28" t="s">
        <v>38</v>
      </c>
      <c r="J55" s="32" t="str">
        <f>E24</f>
        <v xml:space="preserve">S3-Servis,Statika,Stavby s.r.o.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106</v>
      </c>
      <c r="D57" s="92"/>
      <c r="E57" s="92"/>
      <c r="F57" s="92"/>
      <c r="G57" s="92"/>
      <c r="H57" s="92"/>
      <c r="I57" s="92"/>
      <c r="J57" s="99" t="s">
        <v>107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95" customHeight="1">
      <c r="B59" s="34"/>
      <c r="C59" s="100" t="s">
        <v>74</v>
      </c>
      <c r="J59" s="65">
        <f>J85</f>
        <v>0</v>
      </c>
      <c r="L59" s="34"/>
      <c r="AU59" s="18" t="s">
        <v>108</v>
      </c>
    </row>
    <row r="60" spans="2:12" s="8" customFormat="1" ht="24.9" customHeight="1">
      <c r="B60" s="101"/>
      <c r="D60" s="102" t="s">
        <v>119</v>
      </c>
      <c r="E60" s="103"/>
      <c r="F60" s="103"/>
      <c r="G60" s="103"/>
      <c r="H60" s="103"/>
      <c r="I60" s="103"/>
      <c r="J60" s="104">
        <f>J86</f>
        <v>0</v>
      </c>
      <c r="L60" s="101"/>
    </row>
    <row r="61" spans="2:12" s="9" customFormat="1" ht="19.95" customHeight="1">
      <c r="B61" s="105"/>
      <c r="D61" s="106" t="s">
        <v>121</v>
      </c>
      <c r="E61" s="107"/>
      <c r="F61" s="107"/>
      <c r="G61" s="107"/>
      <c r="H61" s="107"/>
      <c r="I61" s="107"/>
      <c r="J61" s="108">
        <f>J87</f>
        <v>0</v>
      </c>
      <c r="L61" s="105"/>
    </row>
    <row r="62" spans="2:12" s="9" customFormat="1" ht="19.95" customHeight="1">
      <c r="B62" s="105"/>
      <c r="D62" s="106" t="s">
        <v>3113</v>
      </c>
      <c r="E62" s="107"/>
      <c r="F62" s="107"/>
      <c r="G62" s="107"/>
      <c r="H62" s="107"/>
      <c r="I62" s="107"/>
      <c r="J62" s="108">
        <f>J99</f>
        <v>0</v>
      </c>
      <c r="L62" s="105"/>
    </row>
    <row r="63" spans="2:12" s="8" customFormat="1" ht="24.9" customHeight="1">
      <c r="B63" s="101"/>
      <c r="D63" s="102" t="s">
        <v>3114</v>
      </c>
      <c r="E63" s="103"/>
      <c r="F63" s="103"/>
      <c r="G63" s="103"/>
      <c r="H63" s="103"/>
      <c r="I63" s="103"/>
      <c r="J63" s="104">
        <f>J211</f>
        <v>0</v>
      </c>
      <c r="L63" s="101"/>
    </row>
    <row r="64" spans="2:12" s="9" customFormat="1" ht="19.95" customHeight="1">
      <c r="B64" s="105"/>
      <c r="D64" s="106" t="s">
        <v>3115</v>
      </c>
      <c r="E64" s="107"/>
      <c r="F64" s="107"/>
      <c r="G64" s="107"/>
      <c r="H64" s="107"/>
      <c r="I64" s="107"/>
      <c r="J64" s="108">
        <f>J212</f>
        <v>0</v>
      </c>
      <c r="L64" s="105"/>
    </row>
    <row r="65" spans="2:12" s="9" customFormat="1" ht="19.95" customHeight="1">
      <c r="B65" s="105"/>
      <c r="D65" s="106" t="s">
        <v>3116</v>
      </c>
      <c r="E65" s="107"/>
      <c r="F65" s="107"/>
      <c r="G65" s="107"/>
      <c r="H65" s="107"/>
      <c r="I65" s="107"/>
      <c r="J65" s="108">
        <f>J216</f>
        <v>0</v>
      </c>
      <c r="L65" s="105"/>
    </row>
    <row r="66" spans="2:12" s="1" customFormat="1" ht="21.75" customHeight="1">
      <c r="B66" s="34"/>
      <c r="L66" s="34"/>
    </row>
    <row r="67" spans="2:12" s="1" customFormat="1" ht="6.9" customHeight="1"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34"/>
    </row>
    <row r="71" spans="2:12" s="1" customFormat="1" ht="6.9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34"/>
    </row>
    <row r="72" spans="2:12" s="1" customFormat="1" ht="24.9" customHeight="1">
      <c r="B72" s="34"/>
      <c r="C72" s="22" t="s">
        <v>131</v>
      </c>
      <c r="L72" s="34"/>
    </row>
    <row r="73" spans="2:12" s="1" customFormat="1" ht="6.9" customHeight="1">
      <c r="B73" s="34"/>
      <c r="L73" s="34"/>
    </row>
    <row r="74" spans="2:12" s="1" customFormat="1" ht="12" customHeight="1">
      <c r="B74" s="34"/>
      <c r="C74" s="28" t="s">
        <v>17</v>
      </c>
      <c r="L74" s="34"/>
    </row>
    <row r="75" spans="2:12" s="1" customFormat="1" ht="16.5" customHeight="1">
      <c r="B75" s="34"/>
      <c r="E75" s="324" t="str">
        <f>E7</f>
        <v>Gerontologické centrum Šimůnkova - Rozšíření denního stacionáře</v>
      </c>
      <c r="F75" s="325"/>
      <c r="G75" s="325"/>
      <c r="H75" s="325"/>
      <c r="L75" s="34"/>
    </row>
    <row r="76" spans="2:12" s="1" customFormat="1" ht="12" customHeight="1">
      <c r="B76" s="34"/>
      <c r="C76" s="28" t="s">
        <v>103</v>
      </c>
      <c r="L76" s="34"/>
    </row>
    <row r="77" spans="2:12" s="1" customFormat="1" ht="16.5" customHeight="1">
      <c r="B77" s="34"/>
      <c r="E77" s="303" t="str">
        <f>E9</f>
        <v>SO.05 - VZT</v>
      </c>
      <c r="F77" s="323"/>
      <c r="G77" s="323"/>
      <c r="H77" s="323"/>
      <c r="L77" s="34"/>
    </row>
    <row r="78" spans="2:12" s="1" customFormat="1" ht="6.9" customHeight="1">
      <c r="B78" s="34"/>
      <c r="L78" s="34"/>
    </row>
    <row r="79" spans="2:12" s="1" customFormat="1" ht="12" customHeight="1">
      <c r="B79" s="34"/>
      <c r="C79" s="28" t="s">
        <v>23</v>
      </c>
      <c r="F79" s="26" t="str">
        <f>F12</f>
        <v xml:space="preserve"> Šimůnkova 1600/5. Praha 8 - Kobylisy</v>
      </c>
      <c r="I79" s="28" t="s">
        <v>25</v>
      </c>
      <c r="J79" s="51" t="str">
        <f>IF(J12="","",J12)</f>
        <v>12. 5. 2023</v>
      </c>
      <c r="L79" s="34"/>
    </row>
    <row r="80" spans="2:12" s="1" customFormat="1" ht="6.9" customHeight="1">
      <c r="B80" s="34"/>
      <c r="L80" s="34"/>
    </row>
    <row r="81" spans="2:12" s="1" customFormat="1" ht="25.65" customHeight="1">
      <c r="B81" s="34"/>
      <c r="C81" s="28" t="s">
        <v>29</v>
      </c>
      <c r="F81" s="26" t="str">
        <f>E15</f>
        <v>Gerontologické centrum v Praze 8</v>
      </c>
      <c r="I81" s="28" t="s">
        <v>35</v>
      </c>
      <c r="J81" s="32" t="str">
        <f>E21</f>
        <v> ATELIER GENESIS spol. s.r.o.</v>
      </c>
      <c r="L81" s="34"/>
    </row>
    <row r="82" spans="2:12" s="1" customFormat="1" ht="40.2" customHeight="1">
      <c r="B82" s="34"/>
      <c r="C82" s="28" t="s">
        <v>33</v>
      </c>
      <c r="F82" s="26" t="str">
        <f>IF(E18="","",E18)</f>
        <v>Vyplň údaj</v>
      </c>
      <c r="I82" s="28" t="s">
        <v>38</v>
      </c>
      <c r="J82" s="32" t="str">
        <f>E24</f>
        <v xml:space="preserve">S3-Servis,Statika,Stavby s.r.o. </v>
      </c>
      <c r="L82" s="34"/>
    </row>
    <row r="83" spans="2:12" s="1" customFormat="1" ht="10.35" customHeight="1">
      <c r="B83" s="34"/>
      <c r="L83" s="34"/>
    </row>
    <row r="84" spans="2:20" s="10" customFormat="1" ht="29.25" customHeight="1">
      <c r="B84" s="109"/>
      <c r="C84" s="110" t="s">
        <v>132</v>
      </c>
      <c r="D84" s="111" t="s">
        <v>61</v>
      </c>
      <c r="E84" s="111" t="s">
        <v>57</v>
      </c>
      <c r="F84" s="111" t="s">
        <v>58</v>
      </c>
      <c r="G84" s="111" t="s">
        <v>133</v>
      </c>
      <c r="H84" s="111" t="s">
        <v>134</v>
      </c>
      <c r="I84" s="111" t="s">
        <v>135</v>
      </c>
      <c r="J84" s="111" t="s">
        <v>107</v>
      </c>
      <c r="K84" s="112" t="s">
        <v>136</v>
      </c>
      <c r="L84" s="109"/>
      <c r="M84" s="58" t="s">
        <v>3</v>
      </c>
      <c r="N84" s="59" t="s">
        <v>46</v>
      </c>
      <c r="O84" s="59" t="s">
        <v>137</v>
      </c>
      <c r="P84" s="59" t="s">
        <v>138</v>
      </c>
      <c r="Q84" s="59" t="s">
        <v>139</v>
      </c>
      <c r="R84" s="59" t="s">
        <v>140</v>
      </c>
      <c r="S84" s="59" t="s">
        <v>141</v>
      </c>
      <c r="T84" s="60" t="s">
        <v>142</v>
      </c>
    </row>
    <row r="85" spans="2:63" s="1" customFormat="1" ht="22.95" customHeight="1">
      <c r="B85" s="34"/>
      <c r="C85" s="63" t="s">
        <v>143</v>
      </c>
      <c r="J85" s="113">
        <f>BK85</f>
        <v>0</v>
      </c>
      <c r="L85" s="34"/>
      <c r="M85" s="61"/>
      <c r="N85" s="52"/>
      <c r="O85" s="52"/>
      <c r="P85" s="114">
        <f>P86+P211</f>
        <v>0</v>
      </c>
      <c r="Q85" s="52"/>
      <c r="R85" s="114">
        <f>R86+R211</f>
        <v>2.7430578000000003</v>
      </c>
      <c r="S85" s="52"/>
      <c r="T85" s="115">
        <f>T86+T211</f>
        <v>0</v>
      </c>
      <c r="AT85" s="18" t="s">
        <v>75</v>
      </c>
      <c r="AU85" s="18" t="s">
        <v>108</v>
      </c>
      <c r="BK85" s="116">
        <f>BK86+BK211</f>
        <v>0</v>
      </c>
    </row>
    <row r="86" spans="2:63" s="11" customFormat="1" ht="25.95" customHeight="1">
      <c r="B86" s="117"/>
      <c r="D86" s="118" t="s">
        <v>75</v>
      </c>
      <c r="E86" s="119" t="s">
        <v>966</v>
      </c>
      <c r="F86" s="119" t="s">
        <v>967</v>
      </c>
      <c r="I86" s="120"/>
      <c r="J86" s="121">
        <f>BK86</f>
        <v>0</v>
      </c>
      <c r="L86" s="117"/>
      <c r="M86" s="122"/>
      <c r="P86" s="123">
        <f>P87+P99</f>
        <v>0</v>
      </c>
      <c r="R86" s="123">
        <f>R87+R99</f>
        <v>2.7430578000000003</v>
      </c>
      <c r="T86" s="124">
        <f>T87+T99</f>
        <v>0</v>
      </c>
      <c r="AR86" s="118" t="s">
        <v>86</v>
      </c>
      <c r="AT86" s="125" t="s">
        <v>75</v>
      </c>
      <c r="AU86" s="125" t="s">
        <v>76</v>
      </c>
      <c r="AY86" s="118" t="s">
        <v>146</v>
      </c>
      <c r="BK86" s="126">
        <f>BK87+BK99</f>
        <v>0</v>
      </c>
    </row>
    <row r="87" spans="2:63" s="11" customFormat="1" ht="22.95" customHeight="1">
      <c r="B87" s="117"/>
      <c r="D87" s="118" t="s">
        <v>75</v>
      </c>
      <c r="E87" s="127" t="s">
        <v>1008</v>
      </c>
      <c r="F87" s="127" t="s">
        <v>1009</v>
      </c>
      <c r="I87" s="120"/>
      <c r="J87" s="128">
        <f>BK87</f>
        <v>0</v>
      </c>
      <c r="L87" s="117"/>
      <c r="M87" s="122"/>
      <c r="P87" s="123">
        <f>SUM(P88:P98)</f>
        <v>0</v>
      </c>
      <c r="R87" s="123">
        <f>SUM(R88:R98)</f>
        <v>0.0895</v>
      </c>
      <c r="T87" s="124">
        <f>SUM(T88:T98)</f>
        <v>0</v>
      </c>
      <c r="AR87" s="118" t="s">
        <v>86</v>
      </c>
      <c r="AT87" s="125" t="s">
        <v>75</v>
      </c>
      <c r="AU87" s="125" t="s">
        <v>84</v>
      </c>
      <c r="AY87" s="118" t="s">
        <v>146</v>
      </c>
      <c r="BK87" s="126">
        <f>SUM(BK88:BK98)</f>
        <v>0</v>
      </c>
    </row>
    <row r="88" spans="2:65" s="1" customFormat="1" ht="24.15" customHeight="1">
      <c r="B88" s="129"/>
      <c r="C88" s="130" t="s">
        <v>84</v>
      </c>
      <c r="D88" s="130" t="s">
        <v>148</v>
      </c>
      <c r="E88" s="132" t="s">
        <v>3117</v>
      </c>
      <c r="F88" s="133" t="s">
        <v>3118</v>
      </c>
      <c r="G88" s="134" t="s">
        <v>151</v>
      </c>
      <c r="H88" s="135">
        <v>3</v>
      </c>
      <c r="I88" s="136"/>
      <c r="J88" s="137">
        <f>ROUND(I88*H88,2)</f>
        <v>0</v>
      </c>
      <c r="K88" s="133" t="s">
        <v>152</v>
      </c>
      <c r="L88" s="34"/>
      <c r="M88" s="138" t="s">
        <v>3</v>
      </c>
      <c r="N88" s="139" t="s">
        <v>47</v>
      </c>
      <c r="P88" s="140">
        <f>O88*H88</f>
        <v>0</v>
      </c>
      <c r="Q88" s="140">
        <v>0.0001</v>
      </c>
      <c r="R88" s="140">
        <f>Q88*H88</f>
        <v>0.00030000000000000003</v>
      </c>
      <c r="S88" s="140">
        <v>0</v>
      </c>
      <c r="T88" s="141">
        <f>S88*H88</f>
        <v>0</v>
      </c>
      <c r="AR88" s="142" t="s">
        <v>256</v>
      </c>
      <c r="AT88" s="142" t="s">
        <v>148</v>
      </c>
      <c r="AU88" s="142" t="s">
        <v>86</v>
      </c>
      <c r="AY88" s="18" t="s">
        <v>146</v>
      </c>
      <c r="BE88" s="143">
        <f>IF(N88="základní",J88,0)</f>
        <v>0</v>
      </c>
      <c r="BF88" s="143">
        <f>IF(N88="snížená",J88,0)</f>
        <v>0</v>
      </c>
      <c r="BG88" s="143">
        <f>IF(N88="zákl. přenesená",J88,0)</f>
        <v>0</v>
      </c>
      <c r="BH88" s="143">
        <f>IF(N88="sníž. přenesená",J88,0)</f>
        <v>0</v>
      </c>
      <c r="BI88" s="143">
        <f>IF(N88="nulová",J88,0)</f>
        <v>0</v>
      </c>
      <c r="BJ88" s="18" t="s">
        <v>84</v>
      </c>
      <c r="BK88" s="143">
        <f>ROUND(I88*H88,2)</f>
        <v>0</v>
      </c>
      <c r="BL88" s="18" t="s">
        <v>256</v>
      </c>
      <c r="BM88" s="142" t="s">
        <v>3119</v>
      </c>
    </row>
    <row r="89" spans="2:47" s="1" customFormat="1" ht="38.4">
      <c r="B89" s="34"/>
      <c r="D89" s="144" t="s">
        <v>155</v>
      </c>
      <c r="F89" s="145" t="s">
        <v>3120</v>
      </c>
      <c r="I89" s="146"/>
      <c r="L89" s="34"/>
      <c r="M89" s="147"/>
      <c r="T89" s="55"/>
      <c r="AT89" s="18" t="s">
        <v>155</v>
      </c>
      <c r="AU89" s="18" t="s">
        <v>86</v>
      </c>
    </row>
    <row r="90" spans="2:47" s="1" customFormat="1" ht="12">
      <c r="B90" s="34"/>
      <c r="D90" s="148" t="s">
        <v>157</v>
      </c>
      <c r="F90" s="149" t="s">
        <v>3121</v>
      </c>
      <c r="I90" s="146"/>
      <c r="L90" s="34"/>
      <c r="M90" s="147"/>
      <c r="T90" s="55"/>
      <c r="AT90" s="18" t="s">
        <v>157</v>
      </c>
      <c r="AU90" s="18" t="s">
        <v>86</v>
      </c>
    </row>
    <row r="91" spans="2:65" s="1" customFormat="1" ht="24.15" customHeight="1">
      <c r="B91" s="129"/>
      <c r="C91" s="273" t="s">
        <v>86</v>
      </c>
      <c r="D91" s="273" t="s">
        <v>257</v>
      </c>
      <c r="E91" s="274" t="s">
        <v>3122</v>
      </c>
      <c r="F91" s="275" t="s">
        <v>3123</v>
      </c>
      <c r="G91" s="276" t="s">
        <v>151</v>
      </c>
      <c r="H91" s="277">
        <v>4</v>
      </c>
      <c r="I91" s="278"/>
      <c r="J91" s="278">
        <f>ROUND(I91*H91,2)</f>
        <v>0</v>
      </c>
      <c r="K91" s="275" t="s">
        <v>3</v>
      </c>
      <c r="L91" s="178"/>
      <c r="M91" s="179" t="s">
        <v>3</v>
      </c>
      <c r="N91" s="180" t="s">
        <v>47</v>
      </c>
      <c r="P91" s="140">
        <f>O91*H91</f>
        <v>0</v>
      </c>
      <c r="Q91" s="140">
        <v>0.0014</v>
      </c>
      <c r="R91" s="140">
        <f>Q91*H91</f>
        <v>0.0056</v>
      </c>
      <c r="S91" s="140">
        <v>0</v>
      </c>
      <c r="T91" s="141">
        <f>S91*H91</f>
        <v>0</v>
      </c>
      <c r="AR91" s="142" t="s">
        <v>379</v>
      </c>
      <c r="AT91" s="142" t="s">
        <v>257</v>
      </c>
      <c r="AU91" s="142" t="s">
        <v>86</v>
      </c>
      <c r="AY91" s="18" t="s">
        <v>146</v>
      </c>
      <c r="BE91" s="143">
        <f>IF(N91="základní",J91,0)</f>
        <v>0</v>
      </c>
      <c r="BF91" s="143">
        <f>IF(N91="snížená",J91,0)</f>
        <v>0</v>
      </c>
      <c r="BG91" s="143">
        <f>IF(N91="zákl. přenesená",J91,0)</f>
        <v>0</v>
      </c>
      <c r="BH91" s="143">
        <f>IF(N91="sníž. přenesená",J91,0)</f>
        <v>0</v>
      </c>
      <c r="BI91" s="143">
        <f>IF(N91="nulová",J91,0)</f>
        <v>0</v>
      </c>
      <c r="BJ91" s="18" t="s">
        <v>84</v>
      </c>
      <c r="BK91" s="143">
        <f>ROUND(I91*H91,2)</f>
        <v>0</v>
      </c>
      <c r="BL91" s="18" t="s">
        <v>256</v>
      </c>
      <c r="BM91" s="142" t="s">
        <v>3124</v>
      </c>
    </row>
    <row r="92" spans="2:47" s="1" customFormat="1" ht="12">
      <c r="B92" s="34"/>
      <c r="D92" s="144" t="s">
        <v>155</v>
      </c>
      <c r="F92" s="145" t="s">
        <v>3123</v>
      </c>
      <c r="I92" s="146"/>
      <c r="L92" s="34"/>
      <c r="M92" s="147"/>
      <c r="T92" s="55"/>
      <c r="AT92" s="18" t="s">
        <v>155</v>
      </c>
      <c r="AU92" s="18" t="s">
        <v>86</v>
      </c>
    </row>
    <row r="93" spans="2:51" s="12" customFormat="1" ht="12">
      <c r="B93" s="150"/>
      <c r="D93" s="144" t="s">
        <v>171</v>
      </c>
      <c r="F93" s="152" t="s">
        <v>3125</v>
      </c>
      <c r="H93" s="153">
        <v>4</v>
      </c>
      <c r="I93" s="154"/>
      <c r="L93" s="150"/>
      <c r="M93" s="155"/>
      <c r="T93" s="156"/>
      <c r="AT93" s="151" t="s">
        <v>171</v>
      </c>
      <c r="AU93" s="151" t="s">
        <v>86</v>
      </c>
      <c r="AV93" s="12" t="s">
        <v>86</v>
      </c>
      <c r="AW93" s="12" t="s">
        <v>4</v>
      </c>
      <c r="AX93" s="12" t="s">
        <v>84</v>
      </c>
      <c r="AY93" s="151" t="s">
        <v>146</v>
      </c>
    </row>
    <row r="94" spans="2:65" s="1" customFormat="1" ht="24.15" customHeight="1">
      <c r="B94" s="129"/>
      <c r="C94" s="279" t="s">
        <v>164</v>
      </c>
      <c r="D94" s="279" t="s">
        <v>148</v>
      </c>
      <c r="E94" s="280" t="s">
        <v>3126</v>
      </c>
      <c r="F94" s="281" t="s">
        <v>3127</v>
      </c>
      <c r="G94" s="282" t="s">
        <v>151</v>
      </c>
      <c r="H94" s="283">
        <v>20</v>
      </c>
      <c r="I94" s="284"/>
      <c r="J94" s="284">
        <f>ROUND(I94*H94,2)</f>
        <v>0</v>
      </c>
      <c r="K94" s="281" t="s">
        <v>3</v>
      </c>
      <c r="L94" s="34"/>
      <c r="M94" s="138" t="s">
        <v>3</v>
      </c>
      <c r="N94" s="139" t="s">
        <v>47</v>
      </c>
      <c r="P94" s="140">
        <f>O94*H94</f>
        <v>0</v>
      </c>
      <c r="Q94" s="140">
        <v>0.00418</v>
      </c>
      <c r="R94" s="140">
        <f>Q94*H94</f>
        <v>0.0836</v>
      </c>
      <c r="S94" s="140">
        <v>0</v>
      </c>
      <c r="T94" s="141">
        <f>S94*H94</f>
        <v>0</v>
      </c>
      <c r="AR94" s="142" t="s">
        <v>256</v>
      </c>
      <c r="AT94" s="142" t="s">
        <v>148</v>
      </c>
      <c r="AU94" s="142" t="s">
        <v>86</v>
      </c>
      <c r="AY94" s="18" t="s">
        <v>146</v>
      </c>
      <c r="BE94" s="143">
        <f>IF(N94="základní",J94,0)</f>
        <v>0</v>
      </c>
      <c r="BF94" s="143">
        <f>IF(N94="snížená",J94,0)</f>
        <v>0</v>
      </c>
      <c r="BG94" s="143">
        <f>IF(N94="zákl. přenesená",J94,0)</f>
        <v>0</v>
      </c>
      <c r="BH94" s="143">
        <f>IF(N94="sníž. přenesená",J94,0)</f>
        <v>0</v>
      </c>
      <c r="BI94" s="143">
        <f>IF(N94="nulová",J94,0)</f>
        <v>0</v>
      </c>
      <c r="BJ94" s="18" t="s">
        <v>84</v>
      </c>
      <c r="BK94" s="143">
        <f>ROUND(I94*H94,2)</f>
        <v>0</v>
      </c>
      <c r="BL94" s="18" t="s">
        <v>256</v>
      </c>
      <c r="BM94" s="142" t="s">
        <v>3128</v>
      </c>
    </row>
    <row r="95" spans="2:47" s="1" customFormat="1" ht="19.2">
      <c r="B95" s="34"/>
      <c r="D95" s="144" t="s">
        <v>155</v>
      </c>
      <c r="F95" s="145" t="s">
        <v>3127</v>
      </c>
      <c r="I95" s="146"/>
      <c r="L95" s="34"/>
      <c r="M95" s="147"/>
      <c r="T95" s="55"/>
      <c r="AT95" s="18" t="s">
        <v>155</v>
      </c>
      <c r="AU95" s="18" t="s">
        <v>86</v>
      </c>
    </row>
    <row r="96" spans="2:65" s="1" customFormat="1" ht="24.15" customHeight="1">
      <c r="B96" s="129"/>
      <c r="C96" s="130" t="s">
        <v>153</v>
      </c>
      <c r="D96" s="130" t="s">
        <v>148</v>
      </c>
      <c r="E96" s="132" t="s">
        <v>1060</v>
      </c>
      <c r="F96" s="133" t="s">
        <v>1061</v>
      </c>
      <c r="G96" s="134" t="s">
        <v>1004</v>
      </c>
      <c r="H96" s="188"/>
      <c r="I96" s="136"/>
      <c r="J96" s="137">
        <f>ROUND(I96*H96,2)</f>
        <v>0</v>
      </c>
      <c r="K96" s="133" t="s">
        <v>152</v>
      </c>
      <c r="L96" s="34"/>
      <c r="M96" s="138" t="s">
        <v>3</v>
      </c>
      <c r="N96" s="139" t="s">
        <v>47</v>
      </c>
      <c r="P96" s="140">
        <f>O96*H96</f>
        <v>0</v>
      </c>
      <c r="Q96" s="140">
        <v>0</v>
      </c>
      <c r="R96" s="140">
        <f>Q96*H96</f>
        <v>0</v>
      </c>
      <c r="S96" s="140">
        <v>0</v>
      </c>
      <c r="T96" s="141">
        <f>S96*H96</f>
        <v>0</v>
      </c>
      <c r="AR96" s="142" t="s">
        <v>256</v>
      </c>
      <c r="AT96" s="142" t="s">
        <v>148</v>
      </c>
      <c r="AU96" s="142" t="s">
        <v>86</v>
      </c>
      <c r="AY96" s="18" t="s">
        <v>146</v>
      </c>
      <c r="BE96" s="143">
        <f>IF(N96="základní",J96,0)</f>
        <v>0</v>
      </c>
      <c r="BF96" s="143">
        <f>IF(N96="snížená",J96,0)</f>
        <v>0</v>
      </c>
      <c r="BG96" s="143">
        <f>IF(N96="zákl. přenesená",J96,0)</f>
        <v>0</v>
      </c>
      <c r="BH96" s="143">
        <f>IF(N96="sníž. přenesená",J96,0)</f>
        <v>0</v>
      </c>
      <c r="BI96" s="143">
        <f>IF(N96="nulová",J96,0)</f>
        <v>0</v>
      </c>
      <c r="BJ96" s="18" t="s">
        <v>84</v>
      </c>
      <c r="BK96" s="143">
        <f>ROUND(I96*H96,2)</f>
        <v>0</v>
      </c>
      <c r="BL96" s="18" t="s">
        <v>256</v>
      </c>
      <c r="BM96" s="142" t="s">
        <v>3129</v>
      </c>
    </row>
    <row r="97" spans="2:47" s="1" customFormat="1" ht="28.8">
      <c r="B97" s="34"/>
      <c r="D97" s="144" t="s">
        <v>155</v>
      </c>
      <c r="F97" s="145" t="s">
        <v>1063</v>
      </c>
      <c r="I97" s="146"/>
      <c r="L97" s="34"/>
      <c r="M97" s="147"/>
      <c r="T97" s="55"/>
      <c r="AT97" s="18" t="s">
        <v>155</v>
      </c>
      <c r="AU97" s="18" t="s">
        <v>86</v>
      </c>
    </row>
    <row r="98" spans="2:47" s="1" customFormat="1" ht="12">
      <c r="B98" s="34"/>
      <c r="D98" s="148" t="s">
        <v>157</v>
      </c>
      <c r="F98" s="149" t="s">
        <v>1064</v>
      </c>
      <c r="I98" s="146"/>
      <c r="L98" s="34"/>
      <c r="M98" s="147"/>
      <c r="T98" s="55"/>
      <c r="AT98" s="18" t="s">
        <v>157</v>
      </c>
      <c r="AU98" s="18" t="s">
        <v>86</v>
      </c>
    </row>
    <row r="99" spans="2:63" s="11" customFormat="1" ht="22.95" customHeight="1">
      <c r="B99" s="117"/>
      <c r="D99" s="118" t="s">
        <v>75</v>
      </c>
      <c r="E99" s="127" t="s">
        <v>3130</v>
      </c>
      <c r="F99" s="127" t="s">
        <v>3131</v>
      </c>
      <c r="I99" s="120"/>
      <c r="J99" s="128">
        <f>BK99</f>
        <v>0</v>
      </c>
      <c r="L99" s="117"/>
      <c r="M99" s="122"/>
      <c r="P99" s="123">
        <f>SUM(P100:P210)</f>
        <v>0</v>
      </c>
      <c r="R99" s="123">
        <f>SUM(R100:R210)</f>
        <v>2.6535578</v>
      </c>
      <c r="T99" s="124">
        <f>SUM(T100:T210)</f>
        <v>0</v>
      </c>
      <c r="AR99" s="118" t="s">
        <v>86</v>
      </c>
      <c r="AT99" s="125" t="s">
        <v>75</v>
      </c>
      <c r="AU99" s="125" t="s">
        <v>84</v>
      </c>
      <c r="AY99" s="118" t="s">
        <v>146</v>
      </c>
      <c r="BK99" s="126">
        <f>SUM(BK100:BK210)</f>
        <v>0</v>
      </c>
    </row>
    <row r="100" spans="2:65" s="1" customFormat="1" ht="24.15" customHeight="1">
      <c r="B100" s="129"/>
      <c r="C100" s="130" t="s">
        <v>181</v>
      </c>
      <c r="D100" s="130" t="s">
        <v>148</v>
      </c>
      <c r="E100" s="132" t="s">
        <v>3132</v>
      </c>
      <c r="F100" s="133" t="s">
        <v>3133</v>
      </c>
      <c r="G100" s="134" t="s">
        <v>641</v>
      </c>
      <c r="H100" s="135">
        <v>3</v>
      </c>
      <c r="I100" s="136"/>
      <c r="J100" s="137">
        <f>ROUND(I100*H100,2)</f>
        <v>0</v>
      </c>
      <c r="K100" s="133" t="s">
        <v>152</v>
      </c>
      <c r="L100" s="34"/>
      <c r="M100" s="138" t="s">
        <v>3</v>
      </c>
      <c r="N100" s="139" t="s">
        <v>47</v>
      </c>
      <c r="P100" s="140">
        <f>O100*H100</f>
        <v>0</v>
      </c>
      <c r="Q100" s="140">
        <v>0</v>
      </c>
      <c r="R100" s="140">
        <f>Q100*H100</f>
        <v>0</v>
      </c>
      <c r="S100" s="140">
        <v>0</v>
      </c>
      <c r="T100" s="141">
        <f>S100*H100</f>
        <v>0</v>
      </c>
      <c r="AR100" s="142" t="s">
        <v>256</v>
      </c>
      <c r="AT100" s="142" t="s">
        <v>148</v>
      </c>
      <c r="AU100" s="142" t="s">
        <v>86</v>
      </c>
      <c r="AY100" s="18" t="s">
        <v>146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8" t="s">
        <v>84</v>
      </c>
      <c r="BK100" s="143">
        <f>ROUND(I100*H100,2)</f>
        <v>0</v>
      </c>
      <c r="BL100" s="18" t="s">
        <v>256</v>
      </c>
      <c r="BM100" s="142" t="s">
        <v>3134</v>
      </c>
    </row>
    <row r="101" spans="2:47" s="1" customFormat="1" ht="19.2">
      <c r="B101" s="34"/>
      <c r="D101" s="144" t="s">
        <v>155</v>
      </c>
      <c r="F101" s="145" t="s">
        <v>3135</v>
      </c>
      <c r="I101" s="146"/>
      <c r="L101" s="34"/>
      <c r="M101" s="147"/>
      <c r="T101" s="55"/>
      <c r="AT101" s="18" t="s">
        <v>155</v>
      </c>
      <c r="AU101" s="18" t="s">
        <v>86</v>
      </c>
    </row>
    <row r="102" spans="2:47" s="1" customFormat="1" ht="12">
      <c r="B102" s="34"/>
      <c r="D102" s="148" t="s">
        <v>157</v>
      </c>
      <c r="F102" s="149" t="s">
        <v>3136</v>
      </c>
      <c r="I102" s="146"/>
      <c r="L102" s="34"/>
      <c r="M102" s="147"/>
      <c r="T102" s="55"/>
      <c r="AT102" s="18" t="s">
        <v>157</v>
      </c>
      <c r="AU102" s="18" t="s">
        <v>86</v>
      </c>
    </row>
    <row r="103" spans="2:65" s="1" customFormat="1" ht="24.15" customHeight="1">
      <c r="B103" s="129"/>
      <c r="C103" s="170" t="s">
        <v>189</v>
      </c>
      <c r="D103" s="170" t="s">
        <v>257</v>
      </c>
      <c r="E103" s="172" t="s">
        <v>3137</v>
      </c>
      <c r="F103" s="173" t="s">
        <v>3138</v>
      </c>
      <c r="G103" s="174" t="s">
        <v>641</v>
      </c>
      <c r="H103" s="175">
        <v>2</v>
      </c>
      <c r="I103" s="176"/>
      <c r="J103" s="177">
        <f>ROUND(I103*H103,2)</f>
        <v>0</v>
      </c>
      <c r="K103" s="173" t="s">
        <v>152</v>
      </c>
      <c r="L103" s="178"/>
      <c r="M103" s="179" t="s">
        <v>3</v>
      </c>
      <c r="N103" s="180" t="s">
        <v>47</v>
      </c>
      <c r="P103" s="140">
        <f>O103*H103</f>
        <v>0</v>
      </c>
      <c r="Q103" s="140">
        <v>0.0015</v>
      </c>
      <c r="R103" s="140">
        <f>Q103*H103</f>
        <v>0.003</v>
      </c>
      <c r="S103" s="140">
        <v>0</v>
      </c>
      <c r="T103" s="141">
        <f>S103*H103</f>
        <v>0</v>
      </c>
      <c r="AR103" s="142" t="s">
        <v>379</v>
      </c>
      <c r="AT103" s="142" t="s">
        <v>257</v>
      </c>
      <c r="AU103" s="142" t="s">
        <v>86</v>
      </c>
      <c r="AY103" s="18" t="s">
        <v>146</v>
      </c>
      <c r="BE103" s="143">
        <f>IF(N103="základní",J103,0)</f>
        <v>0</v>
      </c>
      <c r="BF103" s="143">
        <f>IF(N103="snížená",J103,0)</f>
        <v>0</v>
      </c>
      <c r="BG103" s="143">
        <f>IF(N103="zákl. přenesená",J103,0)</f>
        <v>0</v>
      </c>
      <c r="BH103" s="143">
        <f>IF(N103="sníž. přenesená",J103,0)</f>
        <v>0</v>
      </c>
      <c r="BI103" s="143">
        <f>IF(N103="nulová",J103,0)</f>
        <v>0</v>
      </c>
      <c r="BJ103" s="18" t="s">
        <v>84</v>
      </c>
      <c r="BK103" s="143">
        <f>ROUND(I103*H103,2)</f>
        <v>0</v>
      </c>
      <c r="BL103" s="18" t="s">
        <v>256</v>
      </c>
      <c r="BM103" s="142" t="s">
        <v>3139</v>
      </c>
    </row>
    <row r="104" spans="2:47" s="1" customFormat="1" ht="19.2">
      <c r="B104" s="34"/>
      <c r="D104" s="144" t="s">
        <v>155</v>
      </c>
      <c r="F104" s="145" t="s">
        <v>3138</v>
      </c>
      <c r="I104" s="146"/>
      <c r="L104" s="34"/>
      <c r="M104" s="147"/>
      <c r="T104" s="55"/>
      <c r="AT104" s="18" t="s">
        <v>155</v>
      </c>
      <c r="AU104" s="18" t="s">
        <v>86</v>
      </c>
    </row>
    <row r="105" spans="2:65" s="1" customFormat="1" ht="24.15" customHeight="1">
      <c r="B105" s="129"/>
      <c r="C105" s="170" t="s">
        <v>195</v>
      </c>
      <c r="D105" s="170" t="s">
        <v>257</v>
      </c>
      <c r="E105" s="172" t="s">
        <v>3140</v>
      </c>
      <c r="F105" s="173" t="s">
        <v>3141</v>
      </c>
      <c r="G105" s="174" t="s">
        <v>641</v>
      </c>
      <c r="H105" s="175">
        <v>1</v>
      </c>
      <c r="I105" s="176"/>
      <c r="J105" s="177">
        <f>ROUND(I105*H105,2)</f>
        <v>0</v>
      </c>
      <c r="K105" s="173" t="s">
        <v>152</v>
      </c>
      <c r="L105" s="178"/>
      <c r="M105" s="179" t="s">
        <v>3</v>
      </c>
      <c r="N105" s="180" t="s">
        <v>47</v>
      </c>
      <c r="P105" s="140">
        <f>O105*H105</f>
        <v>0</v>
      </c>
      <c r="Q105" s="140">
        <v>0.0015</v>
      </c>
      <c r="R105" s="140">
        <f>Q105*H105</f>
        <v>0.0015</v>
      </c>
      <c r="S105" s="140">
        <v>0</v>
      </c>
      <c r="T105" s="141">
        <f>S105*H105</f>
        <v>0</v>
      </c>
      <c r="AR105" s="142" t="s">
        <v>379</v>
      </c>
      <c r="AT105" s="142" t="s">
        <v>257</v>
      </c>
      <c r="AU105" s="142" t="s">
        <v>86</v>
      </c>
      <c r="AY105" s="18" t="s">
        <v>146</v>
      </c>
      <c r="BE105" s="143">
        <f>IF(N105="základní",J105,0)</f>
        <v>0</v>
      </c>
      <c r="BF105" s="143">
        <f>IF(N105="snížená",J105,0)</f>
        <v>0</v>
      </c>
      <c r="BG105" s="143">
        <f>IF(N105="zákl. přenesená",J105,0)</f>
        <v>0</v>
      </c>
      <c r="BH105" s="143">
        <f>IF(N105="sníž. přenesená",J105,0)</f>
        <v>0</v>
      </c>
      <c r="BI105" s="143">
        <f>IF(N105="nulová",J105,0)</f>
        <v>0</v>
      </c>
      <c r="BJ105" s="18" t="s">
        <v>84</v>
      </c>
      <c r="BK105" s="143">
        <f>ROUND(I105*H105,2)</f>
        <v>0</v>
      </c>
      <c r="BL105" s="18" t="s">
        <v>256</v>
      </c>
      <c r="BM105" s="142" t="s">
        <v>3142</v>
      </c>
    </row>
    <row r="106" spans="2:47" s="1" customFormat="1" ht="19.2">
      <c r="B106" s="34"/>
      <c r="D106" s="144" t="s">
        <v>155</v>
      </c>
      <c r="F106" s="145" t="s">
        <v>3141</v>
      </c>
      <c r="I106" s="146"/>
      <c r="L106" s="34"/>
      <c r="M106" s="147"/>
      <c r="T106" s="55"/>
      <c r="AT106" s="18" t="s">
        <v>155</v>
      </c>
      <c r="AU106" s="18" t="s">
        <v>86</v>
      </c>
    </row>
    <row r="107" spans="2:65" s="1" customFormat="1" ht="24.15" customHeight="1">
      <c r="B107" s="129"/>
      <c r="C107" s="130" t="s">
        <v>203</v>
      </c>
      <c r="D107" s="130" t="s">
        <v>148</v>
      </c>
      <c r="E107" s="132" t="s">
        <v>3143</v>
      </c>
      <c r="F107" s="133" t="s">
        <v>3144</v>
      </c>
      <c r="G107" s="134" t="s">
        <v>641</v>
      </c>
      <c r="H107" s="135">
        <v>2</v>
      </c>
      <c r="I107" s="136"/>
      <c r="J107" s="137">
        <f>ROUND(I107*H107,2)</f>
        <v>0</v>
      </c>
      <c r="K107" s="133" t="s">
        <v>152</v>
      </c>
      <c r="L107" s="34"/>
      <c r="M107" s="138" t="s">
        <v>3</v>
      </c>
      <c r="N107" s="139" t="s">
        <v>47</v>
      </c>
      <c r="P107" s="140">
        <f>O107*H107</f>
        <v>0</v>
      </c>
      <c r="Q107" s="140">
        <v>0</v>
      </c>
      <c r="R107" s="140">
        <f>Q107*H107</f>
        <v>0</v>
      </c>
      <c r="S107" s="140">
        <v>0</v>
      </c>
      <c r="T107" s="141">
        <f>S107*H107</f>
        <v>0</v>
      </c>
      <c r="AR107" s="142" t="s">
        <v>256</v>
      </c>
      <c r="AT107" s="142" t="s">
        <v>148</v>
      </c>
      <c r="AU107" s="142" t="s">
        <v>86</v>
      </c>
      <c r="AY107" s="18" t="s">
        <v>146</v>
      </c>
      <c r="BE107" s="143">
        <f>IF(N107="základní",J107,0)</f>
        <v>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8" t="s">
        <v>84</v>
      </c>
      <c r="BK107" s="143">
        <f>ROUND(I107*H107,2)</f>
        <v>0</v>
      </c>
      <c r="BL107" s="18" t="s">
        <v>256</v>
      </c>
      <c r="BM107" s="142" t="s">
        <v>3145</v>
      </c>
    </row>
    <row r="108" spans="2:47" s="1" customFormat="1" ht="19.2">
      <c r="B108" s="34"/>
      <c r="D108" s="144" t="s">
        <v>155</v>
      </c>
      <c r="F108" s="145" t="s">
        <v>3146</v>
      </c>
      <c r="I108" s="146"/>
      <c r="L108" s="34"/>
      <c r="M108" s="147"/>
      <c r="T108" s="55"/>
      <c r="AT108" s="18" t="s">
        <v>155</v>
      </c>
      <c r="AU108" s="18" t="s">
        <v>86</v>
      </c>
    </row>
    <row r="109" spans="2:47" s="1" customFormat="1" ht="12">
      <c r="B109" s="34"/>
      <c r="D109" s="148" t="s">
        <v>157</v>
      </c>
      <c r="F109" s="149" t="s">
        <v>3147</v>
      </c>
      <c r="I109" s="146"/>
      <c r="L109" s="34"/>
      <c r="M109" s="147"/>
      <c r="T109" s="55"/>
      <c r="AT109" s="18" t="s">
        <v>157</v>
      </c>
      <c r="AU109" s="18" t="s">
        <v>86</v>
      </c>
    </row>
    <row r="110" spans="2:65" s="1" customFormat="1" ht="16.5" customHeight="1">
      <c r="B110" s="129"/>
      <c r="C110" s="170" t="s">
        <v>210</v>
      </c>
      <c r="D110" s="170" t="s">
        <v>257</v>
      </c>
      <c r="E110" s="172" t="s">
        <v>3148</v>
      </c>
      <c r="F110" s="173" t="s">
        <v>3149</v>
      </c>
      <c r="G110" s="174" t="s">
        <v>641</v>
      </c>
      <c r="H110" s="175">
        <v>2</v>
      </c>
      <c r="I110" s="176"/>
      <c r="J110" s="177">
        <f>ROUND(I110*H110,2)</f>
        <v>0</v>
      </c>
      <c r="K110" s="173" t="s">
        <v>152</v>
      </c>
      <c r="L110" s="178"/>
      <c r="M110" s="179" t="s">
        <v>3</v>
      </c>
      <c r="N110" s="180" t="s">
        <v>47</v>
      </c>
      <c r="P110" s="140">
        <f>O110*H110</f>
        <v>0</v>
      </c>
      <c r="Q110" s="140">
        <v>0.0004</v>
      </c>
      <c r="R110" s="140">
        <f>Q110*H110</f>
        <v>0.0008</v>
      </c>
      <c r="S110" s="140">
        <v>0</v>
      </c>
      <c r="T110" s="141">
        <f>S110*H110</f>
        <v>0</v>
      </c>
      <c r="AR110" s="142" t="s">
        <v>379</v>
      </c>
      <c r="AT110" s="142" t="s">
        <v>257</v>
      </c>
      <c r="AU110" s="142" t="s">
        <v>86</v>
      </c>
      <c r="AY110" s="18" t="s">
        <v>146</v>
      </c>
      <c r="BE110" s="143">
        <f>IF(N110="základní",J110,0)</f>
        <v>0</v>
      </c>
      <c r="BF110" s="143">
        <f>IF(N110="snížená",J110,0)</f>
        <v>0</v>
      </c>
      <c r="BG110" s="143">
        <f>IF(N110="zákl. přenesená",J110,0)</f>
        <v>0</v>
      </c>
      <c r="BH110" s="143">
        <f>IF(N110="sníž. přenesená",J110,0)</f>
        <v>0</v>
      </c>
      <c r="BI110" s="143">
        <f>IF(N110="nulová",J110,0)</f>
        <v>0</v>
      </c>
      <c r="BJ110" s="18" t="s">
        <v>84</v>
      </c>
      <c r="BK110" s="143">
        <f>ROUND(I110*H110,2)</f>
        <v>0</v>
      </c>
      <c r="BL110" s="18" t="s">
        <v>256</v>
      </c>
      <c r="BM110" s="142" t="s">
        <v>3150</v>
      </c>
    </row>
    <row r="111" spans="2:47" s="1" customFormat="1" ht="12">
      <c r="B111" s="34"/>
      <c r="D111" s="144" t="s">
        <v>155</v>
      </c>
      <c r="F111" s="145" t="s">
        <v>3149</v>
      </c>
      <c r="I111" s="146"/>
      <c r="L111" s="34"/>
      <c r="M111" s="147"/>
      <c r="T111" s="55"/>
      <c r="AT111" s="18" t="s">
        <v>155</v>
      </c>
      <c r="AU111" s="18" t="s">
        <v>86</v>
      </c>
    </row>
    <row r="112" spans="2:65" s="1" customFormat="1" ht="24.15" customHeight="1">
      <c r="B112" s="129"/>
      <c r="C112" s="130" t="s">
        <v>217</v>
      </c>
      <c r="D112" s="130" t="s">
        <v>148</v>
      </c>
      <c r="E112" s="132" t="s">
        <v>3151</v>
      </c>
      <c r="F112" s="133" t="s">
        <v>3152</v>
      </c>
      <c r="G112" s="134" t="s">
        <v>641</v>
      </c>
      <c r="H112" s="135">
        <v>1</v>
      </c>
      <c r="I112" s="136"/>
      <c r="J112" s="137">
        <f>ROUND(I112*H112,2)</f>
        <v>0</v>
      </c>
      <c r="K112" s="133" t="s">
        <v>152</v>
      </c>
      <c r="L112" s="34"/>
      <c r="M112" s="138" t="s">
        <v>3</v>
      </c>
      <c r="N112" s="139" t="s">
        <v>47</v>
      </c>
      <c r="P112" s="140">
        <f>O112*H112</f>
        <v>0</v>
      </c>
      <c r="Q112" s="140">
        <v>0</v>
      </c>
      <c r="R112" s="140">
        <f>Q112*H112</f>
        <v>0</v>
      </c>
      <c r="S112" s="140">
        <v>0</v>
      </c>
      <c r="T112" s="141">
        <f>S112*H112</f>
        <v>0</v>
      </c>
      <c r="AR112" s="142" t="s">
        <v>256</v>
      </c>
      <c r="AT112" s="142" t="s">
        <v>148</v>
      </c>
      <c r="AU112" s="142" t="s">
        <v>86</v>
      </c>
      <c r="AY112" s="18" t="s">
        <v>146</v>
      </c>
      <c r="BE112" s="143">
        <f>IF(N112="základní",J112,0)</f>
        <v>0</v>
      </c>
      <c r="BF112" s="143">
        <f>IF(N112="snížená",J112,0)</f>
        <v>0</v>
      </c>
      <c r="BG112" s="143">
        <f>IF(N112="zákl. přenesená",J112,0)</f>
        <v>0</v>
      </c>
      <c r="BH112" s="143">
        <f>IF(N112="sníž. přenesená",J112,0)</f>
        <v>0</v>
      </c>
      <c r="BI112" s="143">
        <f>IF(N112="nulová",J112,0)</f>
        <v>0</v>
      </c>
      <c r="BJ112" s="18" t="s">
        <v>84</v>
      </c>
      <c r="BK112" s="143">
        <f>ROUND(I112*H112,2)</f>
        <v>0</v>
      </c>
      <c r="BL112" s="18" t="s">
        <v>256</v>
      </c>
      <c r="BM112" s="142" t="s">
        <v>3153</v>
      </c>
    </row>
    <row r="113" spans="2:47" s="1" customFormat="1" ht="19.2">
      <c r="B113" s="34"/>
      <c r="D113" s="144" t="s">
        <v>155</v>
      </c>
      <c r="F113" s="145" t="s">
        <v>3154</v>
      </c>
      <c r="I113" s="146"/>
      <c r="L113" s="34"/>
      <c r="M113" s="147"/>
      <c r="T113" s="55"/>
      <c r="AT113" s="18" t="s">
        <v>155</v>
      </c>
      <c r="AU113" s="18" t="s">
        <v>86</v>
      </c>
    </row>
    <row r="114" spans="2:47" s="1" customFormat="1" ht="12">
      <c r="B114" s="34"/>
      <c r="D114" s="148" t="s">
        <v>157</v>
      </c>
      <c r="F114" s="149" t="s">
        <v>3155</v>
      </c>
      <c r="I114" s="146"/>
      <c r="L114" s="34"/>
      <c r="M114" s="147"/>
      <c r="T114" s="55"/>
      <c r="AT114" s="18" t="s">
        <v>157</v>
      </c>
      <c r="AU114" s="18" t="s">
        <v>86</v>
      </c>
    </row>
    <row r="115" spans="2:65" s="1" customFormat="1" ht="16.5" customHeight="1">
      <c r="B115" s="129"/>
      <c r="C115" s="170" t="s">
        <v>223</v>
      </c>
      <c r="D115" s="170" t="s">
        <v>257</v>
      </c>
      <c r="E115" s="172" t="s">
        <v>3156</v>
      </c>
      <c r="F115" s="173" t="s">
        <v>3157</v>
      </c>
      <c r="G115" s="174" t="s">
        <v>641</v>
      </c>
      <c r="H115" s="175">
        <v>1</v>
      </c>
      <c r="I115" s="176"/>
      <c r="J115" s="177">
        <f>ROUND(I115*H115,2)</f>
        <v>0</v>
      </c>
      <c r="K115" s="173" t="s">
        <v>152</v>
      </c>
      <c r="L115" s="178"/>
      <c r="M115" s="179" t="s">
        <v>3</v>
      </c>
      <c r="N115" s="180" t="s">
        <v>47</v>
      </c>
      <c r="P115" s="140">
        <f>O115*H115</f>
        <v>0</v>
      </c>
      <c r="Q115" s="140">
        <v>0.0007</v>
      </c>
      <c r="R115" s="140">
        <f>Q115*H115</f>
        <v>0.0007</v>
      </c>
      <c r="S115" s="140">
        <v>0</v>
      </c>
      <c r="T115" s="141">
        <f>S115*H115</f>
        <v>0</v>
      </c>
      <c r="AR115" s="142" t="s">
        <v>379</v>
      </c>
      <c r="AT115" s="142" t="s">
        <v>257</v>
      </c>
      <c r="AU115" s="142" t="s">
        <v>86</v>
      </c>
      <c r="AY115" s="18" t="s">
        <v>146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8" t="s">
        <v>84</v>
      </c>
      <c r="BK115" s="143">
        <f>ROUND(I115*H115,2)</f>
        <v>0</v>
      </c>
      <c r="BL115" s="18" t="s">
        <v>256</v>
      </c>
      <c r="BM115" s="142" t="s">
        <v>3158</v>
      </c>
    </row>
    <row r="116" spans="2:47" s="1" customFormat="1" ht="12">
      <c r="B116" s="34"/>
      <c r="D116" s="144" t="s">
        <v>155</v>
      </c>
      <c r="F116" s="145" t="s">
        <v>3157</v>
      </c>
      <c r="I116" s="146"/>
      <c r="L116" s="34"/>
      <c r="M116" s="147"/>
      <c r="T116" s="55"/>
      <c r="AT116" s="18" t="s">
        <v>155</v>
      </c>
      <c r="AU116" s="18" t="s">
        <v>86</v>
      </c>
    </row>
    <row r="117" spans="2:65" s="1" customFormat="1" ht="21.75" customHeight="1">
      <c r="B117" s="129"/>
      <c r="C117" s="130" t="s">
        <v>231</v>
      </c>
      <c r="D117" s="130" t="s">
        <v>148</v>
      </c>
      <c r="E117" s="132" t="s">
        <v>3159</v>
      </c>
      <c r="F117" s="133" t="s">
        <v>3160</v>
      </c>
      <c r="G117" s="134" t="s">
        <v>641</v>
      </c>
      <c r="H117" s="135">
        <v>14</v>
      </c>
      <c r="I117" s="136"/>
      <c r="J117" s="137">
        <f>ROUND(I117*H117,2)</f>
        <v>0</v>
      </c>
      <c r="K117" s="133" t="s">
        <v>152</v>
      </c>
      <c r="L117" s="34"/>
      <c r="M117" s="138" t="s">
        <v>3</v>
      </c>
      <c r="N117" s="139" t="s">
        <v>47</v>
      </c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42" t="s">
        <v>256</v>
      </c>
      <c r="AT117" s="142" t="s">
        <v>148</v>
      </c>
      <c r="AU117" s="142" t="s">
        <v>86</v>
      </c>
      <c r="AY117" s="18" t="s">
        <v>146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8" t="s">
        <v>84</v>
      </c>
      <c r="BK117" s="143">
        <f>ROUND(I117*H117,2)</f>
        <v>0</v>
      </c>
      <c r="BL117" s="18" t="s">
        <v>256</v>
      </c>
      <c r="BM117" s="142" t="s">
        <v>3161</v>
      </c>
    </row>
    <row r="118" spans="2:47" s="1" customFormat="1" ht="19.2">
      <c r="B118" s="34"/>
      <c r="D118" s="144" t="s">
        <v>155</v>
      </c>
      <c r="F118" s="145" t="s">
        <v>3162</v>
      </c>
      <c r="I118" s="146"/>
      <c r="L118" s="34"/>
      <c r="M118" s="147"/>
      <c r="T118" s="55"/>
      <c r="AT118" s="18" t="s">
        <v>155</v>
      </c>
      <c r="AU118" s="18" t="s">
        <v>86</v>
      </c>
    </row>
    <row r="119" spans="2:47" s="1" customFormat="1" ht="12">
      <c r="B119" s="34"/>
      <c r="D119" s="148" t="s">
        <v>157</v>
      </c>
      <c r="F119" s="149" t="s">
        <v>3163</v>
      </c>
      <c r="I119" s="146"/>
      <c r="L119" s="34"/>
      <c r="M119" s="147"/>
      <c r="T119" s="55"/>
      <c r="AT119" s="18" t="s">
        <v>157</v>
      </c>
      <c r="AU119" s="18" t="s">
        <v>86</v>
      </c>
    </row>
    <row r="120" spans="2:65" s="1" customFormat="1" ht="24.15" customHeight="1">
      <c r="B120" s="129"/>
      <c r="C120" s="170" t="s">
        <v>237</v>
      </c>
      <c r="D120" s="170" t="s">
        <v>257</v>
      </c>
      <c r="E120" s="172" t="s">
        <v>3164</v>
      </c>
      <c r="F120" s="173" t="s">
        <v>3165</v>
      </c>
      <c r="G120" s="174" t="s">
        <v>641</v>
      </c>
      <c r="H120" s="175">
        <v>13</v>
      </c>
      <c r="I120" s="176"/>
      <c r="J120" s="177">
        <f>ROUND(I120*H120,2)</f>
        <v>0</v>
      </c>
      <c r="K120" s="173" t="s">
        <v>152</v>
      </c>
      <c r="L120" s="178"/>
      <c r="M120" s="179" t="s">
        <v>3</v>
      </c>
      <c r="N120" s="180" t="s">
        <v>47</v>
      </c>
      <c r="P120" s="140">
        <f>O120*H120</f>
        <v>0</v>
      </c>
      <c r="Q120" s="140">
        <v>0.0002</v>
      </c>
      <c r="R120" s="140">
        <f>Q120*H120</f>
        <v>0.0026000000000000003</v>
      </c>
      <c r="S120" s="140">
        <v>0</v>
      </c>
      <c r="T120" s="141">
        <f>S120*H120</f>
        <v>0</v>
      </c>
      <c r="AR120" s="142" t="s">
        <v>379</v>
      </c>
      <c r="AT120" s="142" t="s">
        <v>257</v>
      </c>
      <c r="AU120" s="142" t="s">
        <v>86</v>
      </c>
      <c r="AY120" s="18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8" t="s">
        <v>84</v>
      </c>
      <c r="BK120" s="143">
        <f>ROUND(I120*H120,2)</f>
        <v>0</v>
      </c>
      <c r="BL120" s="18" t="s">
        <v>256</v>
      </c>
      <c r="BM120" s="142" t="s">
        <v>3166</v>
      </c>
    </row>
    <row r="121" spans="2:47" s="1" customFormat="1" ht="12">
      <c r="B121" s="34"/>
      <c r="D121" s="144" t="s">
        <v>155</v>
      </c>
      <c r="F121" s="145" t="s">
        <v>3165</v>
      </c>
      <c r="I121" s="146"/>
      <c r="L121" s="34"/>
      <c r="M121" s="147"/>
      <c r="T121" s="55"/>
      <c r="AT121" s="18" t="s">
        <v>155</v>
      </c>
      <c r="AU121" s="18" t="s">
        <v>86</v>
      </c>
    </row>
    <row r="122" spans="2:65" s="1" customFormat="1" ht="21.75" customHeight="1">
      <c r="B122" s="129"/>
      <c r="C122" s="170" t="s">
        <v>244</v>
      </c>
      <c r="D122" s="170" t="s">
        <v>257</v>
      </c>
      <c r="E122" s="172" t="s">
        <v>3167</v>
      </c>
      <c r="F122" s="173" t="s">
        <v>3168</v>
      </c>
      <c r="G122" s="174" t="s">
        <v>641</v>
      </c>
      <c r="H122" s="175">
        <v>1</v>
      </c>
      <c r="I122" s="176"/>
      <c r="J122" s="177">
        <f>ROUND(I122*H122,2)</f>
        <v>0</v>
      </c>
      <c r="K122" s="173" t="s">
        <v>152</v>
      </c>
      <c r="L122" s="178"/>
      <c r="M122" s="179" t="s">
        <v>3</v>
      </c>
      <c r="N122" s="180" t="s">
        <v>47</v>
      </c>
      <c r="P122" s="140">
        <f>O122*H122</f>
        <v>0</v>
      </c>
      <c r="Q122" s="140">
        <v>0.0006</v>
      </c>
      <c r="R122" s="140">
        <f>Q122*H122</f>
        <v>0.0006</v>
      </c>
      <c r="S122" s="140">
        <v>0</v>
      </c>
      <c r="T122" s="141">
        <f>S122*H122</f>
        <v>0</v>
      </c>
      <c r="AR122" s="142" t="s">
        <v>379</v>
      </c>
      <c r="AT122" s="142" t="s">
        <v>257</v>
      </c>
      <c r="AU122" s="142" t="s">
        <v>86</v>
      </c>
      <c r="AY122" s="18" t="s">
        <v>146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8" t="s">
        <v>84</v>
      </c>
      <c r="BK122" s="143">
        <f>ROUND(I122*H122,2)</f>
        <v>0</v>
      </c>
      <c r="BL122" s="18" t="s">
        <v>256</v>
      </c>
      <c r="BM122" s="142" t="s">
        <v>3169</v>
      </c>
    </row>
    <row r="123" spans="2:47" s="1" customFormat="1" ht="12">
      <c r="B123" s="34"/>
      <c r="D123" s="144" t="s">
        <v>155</v>
      </c>
      <c r="F123" s="145" t="s">
        <v>3168</v>
      </c>
      <c r="I123" s="146"/>
      <c r="L123" s="34"/>
      <c r="M123" s="147"/>
      <c r="T123" s="55"/>
      <c r="AT123" s="18" t="s">
        <v>155</v>
      </c>
      <c r="AU123" s="18" t="s">
        <v>86</v>
      </c>
    </row>
    <row r="124" spans="2:65" s="1" customFormat="1" ht="24.15" customHeight="1">
      <c r="B124" s="129"/>
      <c r="C124" s="130" t="s">
        <v>9</v>
      </c>
      <c r="D124" s="130" t="s">
        <v>148</v>
      </c>
      <c r="E124" s="132" t="s">
        <v>3170</v>
      </c>
      <c r="F124" s="133" t="s">
        <v>3171</v>
      </c>
      <c r="G124" s="134" t="s">
        <v>641</v>
      </c>
      <c r="H124" s="135">
        <v>7</v>
      </c>
      <c r="I124" s="136"/>
      <c r="J124" s="137">
        <f>ROUND(I124*H124,2)</f>
        <v>0</v>
      </c>
      <c r="K124" s="133" t="s">
        <v>152</v>
      </c>
      <c r="L124" s="34"/>
      <c r="M124" s="138" t="s">
        <v>3</v>
      </c>
      <c r="N124" s="139" t="s">
        <v>47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256</v>
      </c>
      <c r="AT124" s="142" t="s">
        <v>148</v>
      </c>
      <c r="AU124" s="142" t="s">
        <v>86</v>
      </c>
      <c r="AY124" s="18" t="s">
        <v>146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8" t="s">
        <v>84</v>
      </c>
      <c r="BK124" s="143">
        <f>ROUND(I124*H124,2)</f>
        <v>0</v>
      </c>
      <c r="BL124" s="18" t="s">
        <v>256</v>
      </c>
      <c r="BM124" s="142" t="s">
        <v>3172</v>
      </c>
    </row>
    <row r="125" spans="2:47" s="1" customFormat="1" ht="19.2">
      <c r="B125" s="34"/>
      <c r="D125" s="144" t="s">
        <v>155</v>
      </c>
      <c r="F125" s="145" t="s">
        <v>3173</v>
      </c>
      <c r="I125" s="146"/>
      <c r="L125" s="34"/>
      <c r="M125" s="147"/>
      <c r="T125" s="55"/>
      <c r="AT125" s="18" t="s">
        <v>155</v>
      </c>
      <c r="AU125" s="18" t="s">
        <v>86</v>
      </c>
    </row>
    <row r="126" spans="2:47" s="1" customFormat="1" ht="12">
      <c r="B126" s="34"/>
      <c r="D126" s="148" t="s">
        <v>157</v>
      </c>
      <c r="F126" s="149" t="s">
        <v>3174</v>
      </c>
      <c r="I126" s="146"/>
      <c r="L126" s="34"/>
      <c r="M126" s="147"/>
      <c r="T126" s="55"/>
      <c r="AT126" s="18" t="s">
        <v>157</v>
      </c>
      <c r="AU126" s="18" t="s">
        <v>86</v>
      </c>
    </row>
    <row r="127" spans="2:65" s="1" customFormat="1" ht="24.15" customHeight="1">
      <c r="B127" s="129"/>
      <c r="C127" s="170" t="s">
        <v>256</v>
      </c>
      <c r="D127" s="170" t="s">
        <v>257</v>
      </c>
      <c r="E127" s="172" t="s">
        <v>3175</v>
      </c>
      <c r="F127" s="173" t="s">
        <v>3176</v>
      </c>
      <c r="G127" s="174" t="s">
        <v>641</v>
      </c>
      <c r="H127" s="175">
        <v>7</v>
      </c>
      <c r="I127" s="176"/>
      <c r="J127" s="177">
        <f>ROUND(I127*H127,2)</f>
        <v>0</v>
      </c>
      <c r="K127" s="173" t="s">
        <v>152</v>
      </c>
      <c r="L127" s="178"/>
      <c r="M127" s="179" t="s">
        <v>3</v>
      </c>
      <c r="N127" s="180" t="s">
        <v>47</v>
      </c>
      <c r="P127" s="140">
        <f>O127*H127</f>
        <v>0</v>
      </c>
      <c r="Q127" s="140">
        <v>0.0021</v>
      </c>
      <c r="R127" s="140">
        <f>Q127*H127</f>
        <v>0.0147</v>
      </c>
      <c r="S127" s="140">
        <v>0</v>
      </c>
      <c r="T127" s="141">
        <f>S127*H127</f>
        <v>0</v>
      </c>
      <c r="AR127" s="142" t="s">
        <v>379</v>
      </c>
      <c r="AT127" s="142" t="s">
        <v>257</v>
      </c>
      <c r="AU127" s="142" t="s">
        <v>86</v>
      </c>
      <c r="AY127" s="18" t="s">
        <v>146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8" t="s">
        <v>84</v>
      </c>
      <c r="BK127" s="143">
        <f>ROUND(I127*H127,2)</f>
        <v>0</v>
      </c>
      <c r="BL127" s="18" t="s">
        <v>256</v>
      </c>
      <c r="BM127" s="142" t="s">
        <v>3177</v>
      </c>
    </row>
    <row r="128" spans="2:47" s="1" customFormat="1" ht="19.2">
      <c r="B128" s="34"/>
      <c r="D128" s="144" t="s">
        <v>155</v>
      </c>
      <c r="F128" s="145" t="s">
        <v>3176</v>
      </c>
      <c r="I128" s="146"/>
      <c r="L128" s="34"/>
      <c r="M128" s="147"/>
      <c r="T128" s="55"/>
      <c r="AT128" s="18" t="s">
        <v>155</v>
      </c>
      <c r="AU128" s="18" t="s">
        <v>86</v>
      </c>
    </row>
    <row r="129" spans="2:65" s="1" customFormat="1" ht="24.15" customHeight="1">
      <c r="B129" s="129"/>
      <c r="C129" s="170" t="s">
        <v>263</v>
      </c>
      <c r="D129" s="170" t="s">
        <v>257</v>
      </c>
      <c r="E129" s="172" t="s">
        <v>3178</v>
      </c>
      <c r="F129" s="173" t="s">
        <v>3179</v>
      </c>
      <c r="G129" s="174" t="s">
        <v>641</v>
      </c>
      <c r="H129" s="175">
        <v>7</v>
      </c>
      <c r="I129" s="176"/>
      <c r="J129" s="177">
        <f>ROUND(I129*H129,2)</f>
        <v>0</v>
      </c>
      <c r="K129" s="173" t="s">
        <v>152</v>
      </c>
      <c r="L129" s="178"/>
      <c r="M129" s="179" t="s">
        <v>3</v>
      </c>
      <c r="N129" s="180" t="s">
        <v>47</v>
      </c>
      <c r="P129" s="140">
        <f>O129*H129</f>
        <v>0</v>
      </c>
      <c r="Q129" s="140">
        <v>0.0013</v>
      </c>
      <c r="R129" s="140">
        <f>Q129*H129</f>
        <v>0.0091</v>
      </c>
      <c r="S129" s="140">
        <v>0</v>
      </c>
      <c r="T129" s="141">
        <f>S129*H129</f>
        <v>0</v>
      </c>
      <c r="AR129" s="142" t="s">
        <v>379</v>
      </c>
      <c r="AT129" s="142" t="s">
        <v>257</v>
      </c>
      <c r="AU129" s="142" t="s">
        <v>86</v>
      </c>
      <c r="AY129" s="18" t="s">
        <v>146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8" t="s">
        <v>84</v>
      </c>
      <c r="BK129" s="143">
        <f>ROUND(I129*H129,2)</f>
        <v>0</v>
      </c>
      <c r="BL129" s="18" t="s">
        <v>256</v>
      </c>
      <c r="BM129" s="142" t="s">
        <v>3180</v>
      </c>
    </row>
    <row r="130" spans="2:47" s="1" customFormat="1" ht="19.2">
      <c r="B130" s="34"/>
      <c r="D130" s="144" t="s">
        <v>155</v>
      </c>
      <c r="F130" s="145" t="s">
        <v>3179</v>
      </c>
      <c r="I130" s="146"/>
      <c r="L130" s="34"/>
      <c r="M130" s="147"/>
      <c r="T130" s="55"/>
      <c r="AT130" s="18" t="s">
        <v>155</v>
      </c>
      <c r="AU130" s="18" t="s">
        <v>86</v>
      </c>
    </row>
    <row r="131" spans="2:65" s="1" customFormat="1" ht="24.15" customHeight="1">
      <c r="B131" s="129"/>
      <c r="C131" s="130" t="s">
        <v>272</v>
      </c>
      <c r="D131" s="130" t="s">
        <v>148</v>
      </c>
      <c r="E131" s="132" t="s">
        <v>3181</v>
      </c>
      <c r="F131" s="133" t="s">
        <v>3182</v>
      </c>
      <c r="G131" s="134" t="s">
        <v>641</v>
      </c>
      <c r="H131" s="135">
        <v>3</v>
      </c>
      <c r="I131" s="136"/>
      <c r="J131" s="137">
        <f>ROUND(I131*H131,2)</f>
        <v>0</v>
      </c>
      <c r="K131" s="133" t="s">
        <v>152</v>
      </c>
      <c r="L131" s="34"/>
      <c r="M131" s="138" t="s">
        <v>3</v>
      </c>
      <c r="N131" s="139" t="s">
        <v>47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256</v>
      </c>
      <c r="AT131" s="142" t="s">
        <v>148</v>
      </c>
      <c r="AU131" s="142" t="s">
        <v>86</v>
      </c>
      <c r="AY131" s="18" t="s">
        <v>146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8" t="s">
        <v>84</v>
      </c>
      <c r="BK131" s="143">
        <f>ROUND(I131*H131,2)</f>
        <v>0</v>
      </c>
      <c r="BL131" s="18" t="s">
        <v>256</v>
      </c>
      <c r="BM131" s="142" t="s">
        <v>3183</v>
      </c>
    </row>
    <row r="132" spans="2:47" s="1" customFormat="1" ht="19.2">
      <c r="B132" s="34"/>
      <c r="D132" s="144" t="s">
        <v>155</v>
      </c>
      <c r="F132" s="145" t="s">
        <v>3184</v>
      </c>
      <c r="I132" s="146"/>
      <c r="L132" s="34"/>
      <c r="M132" s="147"/>
      <c r="T132" s="55"/>
      <c r="AT132" s="18" t="s">
        <v>155</v>
      </c>
      <c r="AU132" s="18" t="s">
        <v>86</v>
      </c>
    </row>
    <row r="133" spans="2:47" s="1" customFormat="1" ht="12">
      <c r="B133" s="34"/>
      <c r="D133" s="148" t="s">
        <v>157</v>
      </c>
      <c r="F133" s="149" t="s">
        <v>3185</v>
      </c>
      <c r="I133" s="146"/>
      <c r="L133" s="34"/>
      <c r="M133" s="147"/>
      <c r="T133" s="55"/>
      <c r="AT133" s="18" t="s">
        <v>157</v>
      </c>
      <c r="AU133" s="18" t="s">
        <v>86</v>
      </c>
    </row>
    <row r="134" spans="2:65" s="1" customFormat="1" ht="16.5" customHeight="1">
      <c r="B134" s="129"/>
      <c r="C134" s="170" t="s">
        <v>280</v>
      </c>
      <c r="D134" s="170" t="s">
        <v>257</v>
      </c>
      <c r="E134" s="172" t="s">
        <v>3186</v>
      </c>
      <c r="F134" s="173" t="s">
        <v>3187</v>
      </c>
      <c r="G134" s="174" t="s">
        <v>641</v>
      </c>
      <c r="H134" s="175">
        <v>3</v>
      </c>
      <c r="I134" s="176"/>
      <c r="J134" s="177">
        <f>ROUND(I134*H134,2)</f>
        <v>0</v>
      </c>
      <c r="K134" s="173" t="s">
        <v>152</v>
      </c>
      <c r="L134" s="178"/>
      <c r="M134" s="179" t="s">
        <v>3</v>
      </c>
      <c r="N134" s="180" t="s">
        <v>47</v>
      </c>
      <c r="P134" s="140">
        <f>O134*H134</f>
        <v>0</v>
      </c>
      <c r="Q134" s="140">
        <v>0.0024</v>
      </c>
      <c r="R134" s="140">
        <f>Q134*H134</f>
        <v>0.0072</v>
      </c>
      <c r="S134" s="140">
        <v>0</v>
      </c>
      <c r="T134" s="141">
        <f>S134*H134</f>
        <v>0</v>
      </c>
      <c r="AR134" s="142" t="s">
        <v>379</v>
      </c>
      <c r="AT134" s="142" t="s">
        <v>257</v>
      </c>
      <c r="AU134" s="142" t="s">
        <v>86</v>
      </c>
      <c r="AY134" s="18" t="s">
        <v>146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8" t="s">
        <v>84</v>
      </c>
      <c r="BK134" s="143">
        <f>ROUND(I134*H134,2)</f>
        <v>0</v>
      </c>
      <c r="BL134" s="18" t="s">
        <v>256</v>
      </c>
      <c r="BM134" s="142" t="s">
        <v>3188</v>
      </c>
    </row>
    <row r="135" spans="2:47" s="1" customFormat="1" ht="12">
      <c r="B135" s="34"/>
      <c r="D135" s="144" t="s">
        <v>155</v>
      </c>
      <c r="F135" s="145" t="s">
        <v>3187</v>
      </c>
      <c r="I135" s="146"/>
      <c r="L135" s="34"/>
      <c r="M135" s="147"/>
      <c r="T135" s="55"/>
      <c r="AT135" s="18" t="s">
        <v>155</v>
      </c>
      <c r="AU135" s="18" t="s">
        <v>86</v>
      </c>
    </row>
    <row r="136" spans="2:65" s="1" customFormat="1" ht="24.15" customHeight="1">
      <c r="B136" s="129"/>
      <c r="C136" s="130" t="s">
        <v>286</v>
      </c>
      <c r="D136" s="130" t="s">
        <v>148</v>
      </c>
      <c r="E136" s="132" t="s">
        <v>3189</v>
      </c>
      <c r="F136" s="133" t="s">
        <v>3190</v>
      </c>
      <c r="G136" s="134" t="s">
        <v>641</v>
      </c>
      <c r="H136" s="135">
        <v>4</v>
      </c>
      <c r="I136" s="136"/>
      <c r="J136" s="137">
        <f>ROUND(I136*H136,2)</f>
        <v>0</v>
      </c>
      <c r="K136" s="133" t="s">
        <v>152</v>
      </c>
      <c r="L136" s="34"/>
      <c r="M136" s="138" t="s">
        <v>3</v>
      </c>
      <c r="N136" s="139" t="s">
        <v>47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256</v>
      </c>
      <c r="AT136" s="142" t="s">
        <v>148</v>
      </c>
      <c r="AU136" s="142" t="s">
        <v>86</v>
      </c>
      <c r="AY136" s="18" t="s">
        <v>146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8" t="s">
        <v>84</v>
      </c>
      <c r="BK136" s="143">
        <f>ROUND(I136*H136,2)</f>
        <v>0</v>
      </c>
      <c r="BL136" s="18" t="s">
        <v>256</v>
      </c>
      <c r="BM136" s="142" t="s">
        <v>3191</v>
      </c>
    </row>
    <row r="137" spans="2:47" s="1" customFormat="1" ht="19.2">
      <c r="B137" s="34"/>
      <c r="D137" s="144" t="s">
        <v>155</v>
      </c>
      <c r="F137" s="145" t="s">
        <v>3192</v>
      </c>
      <c r="I137" s="146"/>
      <c r="L137" s="34"/>
      <c r="M137" s="147"/>
      <c r="T137" s="55"/>
      <c r="AT137" s="18" t="s">
        <v>155</v>
      </c>
      <c r="AU137" s="18" t="s">
        <v>86</v>
      </c>
    </row>
    <row r="138" spans="2:47" s="1" customFormat="1" ht="12">
      <c r="B138" s="34"/>
      <c r="D138" s="148" t="s">
        <v>157</v>
      </c>
      <c r="F138" s="149" t="s">
        <v>3193</v>
      </c>
      <c r="I138" s="146"/>
      <c r="L138" s="34"/>
      <c r="M138" s="147"/>
      <c r="T138" s="55"/>
      <c r="AT138" s="18" t="s">
        <v>157</v>
      </c>
      <c r="AU138" s="18" t="s">
        <v>86</v>
      </c>
    </row>
    <row r="139" spans="2:65" s="1" customFormat="1" ht="16.5" customHeight="1">
      <c r="B139" s="129"/>
      <c r="C139" s="170" t="s">
        <v>8</v>
      </c>
      <c r="D139" s="170" t="s">
        <v>257</v>
      </c>
      <c r="E139" s="172" t="s">
        <v>3194</v>
      </c>
      <c r="F139" s="173" t="s">
        <v>3195</v>
      </c>
      <c r="G139" s="174" t="s">
        <v>641</v>
      </c>
      <c r="H139" s="175">
        <v>4</v>
      </c>
      <c r="I139" s="176"/>
      <c r="J139" s="177">
        <f>ROUND(I139*H139,2)</f>
        <v>0</v>
      </c>
      <c r="K139" s="173" t="s">
        <v>152</v>
      </c>
      <c r="L139" s="178"/>
      <c r="M139" s="179" t="s">
        <v>3</v>
      </c>
      <c r="N139" s="180" t="s">
        <v>47</v>
      </c>
      <c r="P139" s="140">
        <f>O139*H139</f>
        <v>0</v>
      </c>
      <c r="Q139" s="140">
        <v>0.004</v>
      </c>
      <c r="R139" s="140">
        <f>Q139*H139</f>
        <v>0.016</v>
      </c>
      <c r="S139" s="140">
        <v>0</v>
      </c>
      <c r="T139" s="141">
        <f>S139*H139</f>
        <v>0</v>
      </c>
      <c r="AR139" s="142" t="s">
        <v>379</v>
      </c>
      <c r="AT139" s="142" t="s">
        <v>257</v>
      </c>
      <c r="AU139" s="142" t="s">
        <v>86</v>
      </c>
      <c r="AY139" s="18" t="s">
        <v>146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8" t="s">
        <v>84</v>
      </c>
      <c r="BK139" s="143">
        <f>ROUND(I139*H139,2)</f>
        <v>0</v>
      </c>
      <c r="BL139" s="18" t="s">
        <v>256</v>
      </c>
      <c r="BM139" s="142" t="s">
        <v>3196</v>
      </c>
    </row>
    <row r="140" spans="2:47" s="1" customFormat="1" ht="12">
      <c r="B140" s="34"/>
      <c r="D140" s="144" t="s">
        <v>155</v>
      </c>
      <c r="F140" s="145" t="s">
        <v>3195</v>
      </c>
      <c r="I140" s="146"/>
      <c r="L140" s="34"/>
      <c r="M140" s="147"/>
      <c r="T140" s="55"/>
      <c r="AT140" s="18" t="s">
        <v>155</v>
      </c>
      <c r="AU140" s="18" t="s">
        <v>86</v>
      </c>
    </row>
    <row r="141" spans="2:65" s="1" customFormat="1" ht="24.15" customHeight="1">
      <c r="B141" s="129"/>
      <c r="C141" s="130" t="s">
        <v>298</v>
      </c>
      <c r="D141" s="130" t="s">
        <v>148</v>
      </c>
      <c r="E141" s="132" t="s">
        <v>3197</v>
      </c>
      <c r="F141" s="133" t="s">
        <v>3198</v>
      </c>
      <c r="G141" s="134" t="s">
        <v>641</v>
      </c>
      <c r="H141" s="135">
        <v>2</v>
      </c>
      <c r="I141" s="136"/>
      <c r="J141" s="137">
        <f>ROUND(I141*H141,2)</f>
        <v>0</v>
      </c>
      <c r="K141" s="133" t="s">
        <v>152</v>
      </c>
      <c r="L141" s="34"/>
      <c r="M141" s="138" t="s">
        <v>3</v>
      </c>
      <c r="N141" s="139" t="s">
        <v>47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256</v>
      </c>
      <c r="AT141" s="142" t="s">
        <v>148</v>
      </c>
      <c r="AU141" s="142" t="s">
        <v>86</v>
      </c>
      <c r="AY141" s="18" t="s">
        <v>146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8" t="s">
        <v>84</v>
      </c>
      <c r="BK141" s="143">
        <f>ROUND(I141*H141,2)</f>
        <v>0</v>
      </c>
      <c r="BL141" s="18" t="s">
        <v>256</v>
      </c>
      <c r="BM141" s="142" t="s">
        <v>3199</v>
      </c>
    </row>
    <row r="142" spans="2:47" s="1" customFormat="1" ht="19.2">
      <c r="B142" s="34"/>
      <c r="D142" s="144" t="s">
        <v>155</v>
      </c>
      <c r="F142" s="145" t="s">
        <v>3200</v>
      </c>
      <c r="I142" s="146"/>
      <c r="L142" s="34"/>
      <c r="M142" s="147"/>
      <c r="T142" s="55"/>
      <c r="AT142" s="18" t="s">
        <v>155</v>
      </c>
      <c r="AU142" s="18" t="s">
        <v>86</v>
      </c>
    </row>
    <row r="143" spans="2:47" s="1" customFormat="1" ht="12">
      <c r="B143" s="34"/>
      <c r="D143" s="148" t="s">
        <v>157</v>
      </c>
      <c r="F143" s="149" t="s">
        <v>3201</v>
      </c>
      <c r="I143" s="146"/>
      <c r="L143" s="34"/>
      <c r="M143" s="147"/>
      <c r="T143" s="55"/>
      <c r="AT143" s="18" t="s">
        <v>157</v>
      </c>
      <c r="AU143" s="18" t="s">
        <v>86</v>
      </c>
    </row>
    <row r="144" spans="2:65" s="1" customFormat="1" ht="24.15" customHeight="1">
      <c r="B144" s="129"/>
      <c r="C144" s="170" t="s">
        <v>306</v>
      </c>
      <c r="D144" s="170" t="s">
        <v>257</v>
      </c>
      <c r="E144" s="172" t="s">
        <v>3202</v>
      </c>
      <c r="F144" s="173" t="s">
        <v>3203</v>
      </c>
      <c r="G144" s="174" t="s">
        <v>641</v>
      </c>
      <c r="H144" s="175">
        <v>2</v>
      </c>
      <c r="I144" s="176"/>
      <c r="J144" s="177">
        <f>ROUND(I144*H144,2)</f>
        <v>0</v>
      </c>
      <c r="K144" s="173" t="s">
        <v>152</v>
      </c>
      <c r="L144" s="178"/>
      <c r="M144" s="179" t="s">
        <v>3</v>
      </c>
      <c r="N144" s="180" t="s">
        <v>47</v>
      </c>
      <c r="P144" s="140">
        <f>O144*H144</f>
        <v>0</v>
      </c>
      <c r="Q144" s="140">
        <v>0.0033</v>
      </c>
      <c r="R144" s="140">
        <f>Q144*H144</f>
        <v>0.0066</v>
      </c>
      <c r="S144" s="140">
        <v>0</v>
      </c>
      <c r="T144" s="141">
        <f>S144*H144</f>
        <v>0</v>
      </c>
      <c r="AR144" s="142" t="s">
        <v>379</v>
      </c>
      <c r="AT144" s="142" t="s">
        <v>257</v>
      </c>
      <c r="AU144" s="142" t="s">
        <v>86</v>
      </c>
      <c r="AY144" s="18" t="s">
        <v>146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8" t="s">
        <v>84</v>
      </c>
      <c r="BK144" s="143">
        <f>ROUND(I144*H144,2)</f>
        <v>0</v>
      </c>
      <c r="BL144" s="18" t="s">
        <v>256</v>
      </c>
      <c r="BM144" s="142" t="s">
        <v>3204</v>
      </c>
    </row>
    <row r="145" spans="2:47" s="1" customFormat="1" ht="19.2">
      <c r="B145" s="34"/>
      <c r="D145" s="144" t="s">
        <v>155</v>
      </c>
      <c r="F145" s="145" t="s">
        <v>3203</v>
      </c>
      <c r="I145" s="146"/>
      <c r="L145" s="34"/>
      <c r="M145" s="147"/>
      <c r="T145" s="55"/>
      <c r="AT145" s="18" t="s">
        <v>155</v>
      </c>
      <c r="AU145" s="18" t="s">
        <v>86</v>
      </c>
    </row>
    <row r="146" spans="2:65" s="1" customFormat="1" ht="24.15" customHeight="1">
      <c r="B146" s="129"/>
      <c r="C146" s="130" t="s">
        <v>316</v>
      </c>
      <c r="D146" s="130" t="s">
        <v>148</v>
      </c>
      <c r="E146" s="132" t="s">
        <v>3205</v>
      </c>
      <c r="F146" s="133" t="s">
        <v>3206</v>
      </c>
      <c r="G146" s="134" t="s">
        <v>641</v>
      </c>
      <c r="H146" s="135">
        <v>5</v>
      </c>
      <c r="I146" s="136"/>
      <c r="J146" s="137">
        <f>ROUND(I146*H146,2)</f>
        <v>0</v>
      </c>
      <c r="K146" s="133" t="s">
        <v>152</v>
      </c>
      <c r="L146" s="34"/>
      <c r="M146" s="138" t="s">
        <v>3</v>
      </c>
      <c r="N146" s="139" t="s">
        <v>47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256</v>
      </c>
      <c r="AT146" s="142" t="s">
        <v>148</v>
      </c>
      <c r="AU146" s="142" t="s">
        <v>86</v>
      </c>
      <c r="AY146" s="18" t="s">
        <v>146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8" t="s">
        <v>84</v>
      </c>
      <c r="BK146" s="143">
        <f>ROUND(I146*H146,2)</f>
        <v>0</v>
      </c>
      <c r="BL146" s="18" t="s">
        <v>256</v>
      </c>
      <c r="BM146" s="142" t="s">
        <v>3207</v>
      </c>
    </row>
    <row r="147" spans="2:47" s="1" customFormat="1" ht="19.2">
      <c r="B147" s="34"/>
      <c r="D147" s="144" t="s">
        <v>155</v>
      </c>
      <c r="F147" s="145" t="s">
        <v>3208</v>
      </c>
      <c r="I147" s="146"/>
      <c r="L147" s="34"/>
      <c r="M147" s="147"/>
      <c r="T147" s="55"/>
      <c r="AT147" s="18" t="s">
        <v>155</v>
      </c>
      <c r="AU147" s="18" t="s">
        <v>86</v>
      </c>
    </row>
    <row r="148" spans="2:47" s="1" customFormat="1" ht="12">
      <c r="B148" s="34"/>
      <c r="D148" s="148" t="s">
        <v>157</v>
      </c>
      <c r="F148" s="149" t="s">
        <v>3209</v>
      </c>
      <c r="I148" s="146"/>
      <c r="L148" s="34"/>
      <c r="M148" s="147"/>
      <c r="T148" s="55"/>
      <c r="AT148" s="18" t="s">
        <v>157</v>
      </c>
      <c r="AU148" s="18" t="s">
        <v>86</v>
      </c>
    </row>
    <row r="149" spans="2:65" s="1" customFormat="1" ht="16.5" customHeight="1">
      <c r="B149" s="129"/>
      <c r="C149" s="273" t="s">
        <v>324</v>
      </c>
      <c r="D149" s="273" t="s">
        <v>257</v>
      </c>
      <c r="E149" s="274" t="s">
        <v>3210</v>
      </c>
      <c r="F149" s="275" t="s">
        <v>3211</v>
      </c>
      <c r="G149" s="276" t="s">
        <v>641</v>
      </c>
      <c r="H149" s="277">
        <v>2</v>
      </c>
      <c r="I149" s="278"/>
      <c r="J149" s="278">
        <f>ROUND(I149*H149,2)</f>
        <v>0</v>
      </c>
      <c r="K149" s="275" t="s">
        <v>3</v>
      </c>
      <c r="L149" s="178"/>
      <c r="M149" s="179" t="s">
        <v>3</v>
      </c>
      <c r="N149" s="180" t="s">
        <v>47</v>
      </c>
      <c r="P149" s="140">
        <f>O149*H149</f>
        <v>0</v>
      </c>
      <c r="Q149" s="140">
        <v>0.0006</v>
      </c>
      <c r="R149" s="140">
        <f>Q149*H149</f>
        <v>0.0012</v>
      </c>
      <c r="S149" s="140">
        <v>0</v>
      </c>
      <c r="T149" s="141">
        <f>S149*H149</f>
        <v>0</v>
      </c>
      <c r="AR149" s="142" t="s">
        <v>379</v>
      </c>
      <c r="AT149" s="142" t="s">
        <v>257</v>
      </c>
      <c r="AU149" s="142" t="s">
        <v>86</v>
      </c>
      <c r="AY149" s="18" t="s">
        <v>146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8" t="s">
        <v>84</v>
      </c>
      <c r="BK149" s="143">
        <f>ROUND(I149*H149,2)</f>
        <v>0</v>
      </c>
      <c r="BL149" s="18" t="s">
        <v>256</v>
      </c>
      <c r="BM149" s="142" t="s">
        <v>3212</v>
      </c>
    </row>
    <row r="150" spans="2:47" s="1" customFormat="1" ht="12">
      <c r="B150" s="34"/>
      <c r="D150" s="144" t="s">
        <v>155</v>
      </c>
      <c r="F150" s="145" t="s">
        <v>3211</v>
      </c>
      <c r="I150" s="146"/>
      <c r="L150" s="34"/>
      <c r="M150" s="147"/>
      <c r="T150" s="55"/>
      <c r="AT150" s="18" t="s">
        <v>155</v>
      </c>
      <c r="AU150" s="18" t="s">
        <v>86</v>
      </c>
    </row>
    <row r="151" spans="2:65" s="1" customFormat="1" ht="16.5" customHeight="1">
      <c r="B151" s="129"/>
      <c r="C151" s="273" t="s">
        <v>331</v>
      </c>
      <c r="D151" s="273" t="s">
        <v>257</v>
      </c>
      <c r="E151" s="274" t="s">
        <v>3213</v>
      </c>
      <c r="F151" s="275" t="s">
        <v>3214</v>
      </c>
      <c r="G151" s="276" t="s">
        <v>641</v>
      </c>
      <c r="H151" s="277">
        <v>2</v>
      </c>
      <c r="I151" s="278"/>
      <c r="J151" s="278">
        <f>ROUND(I151*H151,2)</f>
        <v>0</v>
      </c>
      <c r="K151" s="275" t="s">
        <v>3</v>
      </c>
      <c r="L151" s="178"/>
      <c r="M151" s="179" t="s">
        <v>3</v>
      </c>
      <c r="N151" s="180" t="s">
        <v>47</v>
      </c>
      <c r="P151" s="140">
        <f>O151*H151</f>
        <v>0</v>
      </c>
      <c r="Q151" s="140">
        <v>0.001</v>
      </c>
      <c r="R151" s="140">
        <f>Q151*H151</f>
        <v>0.002</v>
      </c>
      <c r="S151" s="140">
        <v>0</v>
      </c>
      <c r="T151" s="141">
        <f>S151*H151</f>
        <v>0</v>
      </c>
      <c r="AR151" s="142" t="s">
        <v>379</v>
      </c>
      <c r="AT151" s="142" t="s">
        <v>257</v>
      </c>
      <c r="AU151" s="142" t="s">
        <v>86</v>
      </c>
      <c r="AY151" s="18" t="s">
        <v>146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8" t="s">
        <v>84</v>
      </c>
      <c r="BK151" s="143">
        <f>ROUND(I151*H151,2)</f>
        <v>0</v>
      </c>
      <c r="BL151" s="18" t="s">
        <v>256</v>
      </c>
      <c r="BM151" s="142" t="s">
        <v>3215</v>
      </c>
    </row>
    <row r="152" spans="2:47" s="1" customFormat="1" ht="12">
      <c r="B152" s="34"/>
      <c r="D152" s="144" t="s">
        <v>155</v>
      </c>
      <c r="F152" s="145" t="s">
        <v>3214</v>
      </c>
      <c r="I152" s="146"/>
      <c r="L152" s="34"/>
      <c r="M152" s="147"/>
      <c r="T152" s="55"/>
      <c r="AT152" s="18" t="s">
        <v>155</v>
      </c>
      <c r="AU152" s="18" t="s">
        <v>86</v>
      </c>
    </row>
    <row r="153" spans="2:65" s="1" customFormat="1" ht="16.5" customHeight="1">
      <c r="B153" s="129"/>
      <c r="C153" s="273" t="s">
        <v>337</v>
      </c>
      <c r="D153" s="273" t="s">
        <v>257</v>
      </c>
      <c r="E153" s="274" t="s">
        <v>3216</v>
      </c>
      <c r="F153" s="275" t="s">
        <v>3217</v>
      </c>
      <c r="G153" s="276" t="s">
        <v>641</v>
      </c>
      <c r="H153" s="277">
        <v>1</v>
      </c>
      <c r="I153" s="278"/>
      <c r="J153" s="278">
        <f>ROUND(I153*H153,2)</f>
        <v>0</v>
      </c>
      <c r="K153" s="275" t="s">
        <v>3</v>
      </c>
      <c r="L153" s="178"/>
      <c r="M153" s="179" t="s">
        <v>3</v>
      </c>
      <c r="N153" s="180" t="s">
        <v>47</v>
      </c>
      <c r="P153" s="140">
        <f>O153*H153</f>
        <v>0</v>
      </c>
      <c r="Q153" s="140">
        <v>0.0014</v>
      </c>
      <c r="R153" s="140">
        <f>Q153*H153</f>
        <v>0.0014</v>
      </c>
      <c r="S153" s="140">
        <v>0</v>
      </c>
      <c r="T153" s="141">
        <f>S153*H153</f>
        <v>0</v>
      </c>
      <c r="AR153" s="142" t="s">
        <v>379</v>
      </c>
      <c r="AT153" s="142" t="s">
        <v>257</v>
      </c>
      <c r="AU153" s="142" t="s">
        <v>86</v>
      </c>
      <c r="AY153" s="18" t="s">
        <v>146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8" t="s">
        <v>84</v>
      </c>
      <c r="BK153" s="143">
        <f>ROUND(I153*H153,2)</f>
        <v>0</v>
      </c>
      <c r="BL153" s="18" t="s">
        <v>256</v>
      </c>
      <c r="BM153" s="142" t="s">
        <v>3218</v>
      </c>
    </row>
    <row r="154" spans="2:47" s="1" customFormat="1" ht="12">
      <c r="B154" s="34"/>
      <c r="D154" s="144" t="s">
        <v>155</v>
      </c>
      <c r="F154" s="145" t="s">
        <v>3217</v>
      </c>
      <c r="I154" s="146"/>
      <c r="L154" s="34"/>
      <c r="M154" s="147"/>
      <c r="T154" s="55"/>
      <c r="AT154" s="18" t="s">
        <v>155</v>
      </c>
      <c r="AU154" s="18" t="s">
        <v>86</v>
      </c>
    </row>
    <row r="155" spans="2:65" s="1" customFormat="1" ht="16.5" customHeight="1">
      <c r="B155" s="129"/>
      <c r="C155" s="170" t="s">
        <v>343</v>
      </c>
      <c r="D155" s="170" t="s">
        <v>257</v>
      </c>
      <c r="E155" s="172" t="s">
        <v>3219</v>
      </c>
      <c r="F155" s="173" t="s">
        <v>3220</v>
      </c>
      <c r="G155" s="174" t="s">
        <v>641</v>
      </c>
      <c r="H155" s="175">
        <v>5</v>
      </c>
      <c r="I155" s="176"/>
      <c r="J155" s="177">
        <f>ROUND(I155*H155,2)</f>
        <v>0</v>
      </c>
      <c r="K155" s="173" t="s">
        <v>152</v>
      </c>
      <c r="L155" s="178"/>
      <c r="M155" s="179" t="s">
        <v>3</v>
      </c>
      <c r="N155" s="180" t="s">
        <v>47</v>
      </c>
      <c r="P155" s="140">
        <f>O155*H155</f>
        <v>0</v>
      </c>
      <c r="Q155" s="140">
        <v>0.00015</v>
      </c>
      <c r="R155" s="140">
        <f>Q155*H155</f>
        <v>0.0007499999999999999</v>
      </c>
      <c r="S155" s="140">
        <v>0</v>
      </c>
      <c r="T155" s="141">
        <f>S155*H155</f>
        <v>0</v>
      </c>
      <c r="AR155" s="142" t="s">
        <v>379</v>
      </c>
      <c r="AT155" s="142" t="s">
        <v>257</v>
      </c>
      <c r="AU155" s="142" t="s">
        <v>86</v>
      </c>
      <c r="AY155" s="18" t="s">
        <v>146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8" t="s">
        <v>84</v>
      </c>
      <c r="BK155" s="143">
        <f>ROUND(I155*H155,2)</f>
        <v>0</v>
      </c>
      <c r="BL155" s="18" t="s">
        <v>256</v>
      </c>
      <c r="BM155" s="142" t="s">
        <v>3221</v>
      </c>
    </row>
    <row r="156" spans="2:47" s="1" customFormat="1" ht="12">
      <c r="B156" s="34"/>
      <c r="D156" s="144" t="s">
        <v>155</v>
      </c>
      <c r="F156" s="145" t="s">
        <v>3220</v>
      </c>
      <c r="I156" s="146"/>
      <c r="L156" s="34"/>
      <c r="M156" s="147"/>
      <c r="T156" s="55"/>
      <c r="AT156" s="18" t="s">
        <v>155</v>
      </c>
      <c r="AU156" s="18" t="s">
        <v>86</v>
      </c>
    </row>
    <row r="157" spans="2:65" s="1" customFormat="1" ht="24.15" customHeight="1">
      <c r="B157" s="129"/>
      <c r="C157" s="130" t="s">
        <v>350</v>
      </c>
      <c r="D157" s="130" t="s">
        <v>148</v>
      </c>
      <c r="E157" s="132" t="s">
        <v>3222</v>
      </c>
      <c r="F157" s="133" t="s">
        <v>3223</v>
      </c>
      <c r="G157" s="134" t="s">
        <v>641</v>
      </c>
      <c r="H157" s="135">
        <v>7</v>
      </c>
      <c r="I157" s="136"/>
      <c r="J157" s="137">
        <f>ROUND(I157*H157,2)</f>
        <v>0</v>
      </c>
      <c r="K157" s="133" t="s">
        <v>152</v>
      </c>
      <c r="L157" s="34"/>
      <c r="M157" s="138" t="s">
        <v>3</v>
      </c>
      <c r="N157" s="139" t="s">
        <v>47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256</v>
      </c>
      <c r="AT157" s="142" t="s">
        <v>148</v>
      </c>
      <c r="AU157" s="142" t="s">
        <v>86</v>
      </c>
      <c r="AY157" s="18" t="s">
        <v>146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8" t="s">
        <v>84</v>
      </c>
      <c r="BK157" s="143">
        <f>ROUND(I157*H157,2)</f>
        <v>0</v>
      </c>
      <c r="BL157" s="18" t="s">
        <v>256</v>
      </c>
      <c r="BM157" s="142" t="s">
        <v>3224</v>
      </c>
    </row>
    <row r="158" spans="2:47" s="1" customFormat="1" ht="19.2">
      <c r="B158" s="34"/>
      <c r="D158" s="144" t="s">
        <v>155</v>
      </c>
      <c r="F158" s="145" t="s">
        <v>3225</v>
      </c>
      <c r="I158" s="146"/>
      <c r="L158" s="34"/>
      <c r="M158" s="147"/>
      <c r="T158" s="55"/>
      <c r="AT158" s="18" t="s">
        <v>155</v>
      </c>
      <c r="AU158" s="18" t="s">
        <v>86</v>
      </c>
    </row>
    <row r="159" spans="2:47" s="1" customFormat="1" ht="12">
      <c r="B159" s="34"/>
      <c r="D159" s="148" t="s">
        <v>157</v>
      </c>
      <c r="F159" s="149" t="s">
        <v>3226</v>
      </c>
      <c r="I159" s="146"/>
      <c r="L159" s="34"/>
      <c r="M159" s="147"/>
      <c r="T159" s="55"/>
      <c r="AT159" s="18" t="s">
        <v>157</v>
      </c>
      <c r="AU159" s="18" t="s">
        <v>86</v>
      </c>
    </row>
    <row r="160" spans="2:65" s="1" customFormat="1" ht="16.5" customHeight="1">
      <c r="B160" s="129"/>
      <c r="C160" s="273" t="s">
        <v>362</v>
      </c>
      <c r="D160" s="273" t="s">
        <v>257</v>
      </c>
      <c r="E160" s="274" t="s">
        <v>3227</v>
      </c>
      <c r="F160" s="275" t="s">
        <v>3228</v>
      </c>
      <c r="G160" s="276" t="s">
        <v>641</v>
      </c>
      <c r="H160" s="277">
        <v>7</v>
      </c>
      <c r="I160" s="278"/>
      <c r="J160" s="278">
        <f>ROUND(I160*H160,2)</f>
        <v>0</v>
      </c>
      <c r="K160" s="275" t="s">
        <v>3</v>
      </c>
      <c r="L160" s="178"/>
      <c r="M160" s="179" t="s">
        <v>3</v>
      </c>
      <c r="N160" s="180" t="s">
        <v>47</v>
      </c>
      <c r="P160" s="140">
        <f>O160*H160</f>
        <v>0</v>
      </c>
      <c r="Q160" s="140">
        <v>0.0036</v>
      </c>
      <c r="R160" s="140">
        <f>Q160*H160</f>
        <v>0.0252</v>
      </c>
      <c r="S160" s="140">
        <v>0</v>
      </c>
      <c r="T160" s="141">
        <f>S160*H160</f>
        <v>0</v>
      </c>
      <c r="AR160" s="142" t="s">
        <v>379</v>
      </c>
      <c r="AT160" s="142" t="s">
        <v>257</v>
      </c>
      <c r="AU160" s="142" t="s">
        <v>86</v>
      </c>
      <c r="AY160" s="18" t="s">
        <v>146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8" t="s">
        <v>84</v>
      </c>
      <c r="BK160" s="143">
        <f>ROUND(I160*H160,2)</f>
        <v>0</v>
      </c>
      <c r="BL160" s="18" t="s">
        <v>256</v>
      </c>
      <c r="BM160" s="142" t="s">
        <v>3229</v>
      </c>
    </row>
    <row r="161" spans="2:47" s="1" customFormat="1" ht="12">
      <c r="B161" s="34"/>
      <c r="D161" s="144" t="s">
        <v>155</v>
      </c>
      <c r="F161" s="145" t="s">
        <v>3228</v>
      </c>
      <c r="I161" s="146"/>
      <c r="L161" s="34"/>
      <c r="M161" s="147"/>
      <c r="T161" s="55"/>
      <c r="AT161" s="18" t="s">
        <v>155</v>
      </c>
      <c r="AU161" s="18" t="s">
        <v>86</v>
      </c>
    </row>
    <row r="162" spans="2:65" s="1" customFormat="1" ht="16.5" customHeight="1">
      <c r="B162" s="129"/>
      <c r="C162" s="170" t="s">
        <v>372</v>
      </c>
      <c r="D162" s="170" t="s">
        <v>257</v>
      </c>
      <c r="E162" s="172" t="s">
        <v>3230</v>
      </c>
      <c r="F162" s="173" t="s">
        <v>3231</v>
      </c>
      <c r="G162" s="174" t="s">
        <v>641</v>
      </c>
      <c r="H162" s="175">
        <v>7</v>
      </c>
      <c r="I162" s="176"/>
      <c r="J162" s="177">
        <f>ROUND(I162*H162,2)</f>
        <v>0</v>
      </c>
      <c r="K162" s="173" t="s">
        <v>152</v>
      </c>
      <c r="L162" s="178"/>
      <c r="M162" s="179" t="s">
        <v>3</v>
      </c>
      <c r="N162" s="180" t="s">
        <v>47</v>
      </c>
      <c r="P162" s="140">
        <f>O162*H162</f>
        <v>0</v>
      </c>
      <c r="Q162" s="140">
        <v>0.0002</v>
      </c>
      <c r="R162" s="140">
        <f>Q162*H162</f>
        <v>0.0014</v>
      </c>
      <c r="S162" s="140">
        <v>0</v>
      </c>
      <c r="T162" s="141">
        <f>S162*H162</f>
        <v>0</v>
      </c>
      <c r="AR162" s="142" t="s">
        <v>379</v>
      </c>
      <c r="AT162" s="142" t="s">
        <v>257</v>
      </c>
      <c r="AU162" s="142" t="s">
        <v>86</v>
      </c>
      <c r="AY162" s="18" t="s">
        <v>146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8" t="s">
        <v>84</v>
      </c>
      <c r="BK162" s="143">
        <f>ROUND(I162*H162,2)</f>
        <v>0</v>
      </c>
      <c r="BL162" s="18" t="s">
        <v>256</v>
      </c>
      <c r="BM162" s="142" t="s">
        <v>3232</v>
      </c>
    </row>
    <row r="163" spans="2:47" s="1" customFormat="1" ht="12">
      <c r="B163" s="34"/>
      <c r="D163" s="144" t="s">
        <v>155</v>
      </c>
      <c r="F163" s="145" t="s">
        <v>3231</v>
      </c>
      <c r="I163" s="146"/>
      <c r="L163" s="34"/>
      <c r="M163" s="147"/>
      <c r="T163" s="55"/>
      <c r="AT163" s="18" t="s">
        <v>155</v>
      </c>
      <c r="AU163" s="18" t="s">
        <v>86</v>
      </c>
    </row>
    <row r="164" spans="2:65" s="1" customFormat="1" ht="33" customHeight="1">
      <c r="B164" s="129"/>
      <c r="C164" s="130" t="s">
        <v>379</v>
      </c>
      <c r="D164" s="130" t="s">
        <v>148</v>
      </c>
      <c r="E164" s="132" t="s">
        <v>3233</v>
      </c>
      <c r="F164" s="133" t="s">
        <v>3234</v>
      </c>
      <c r="G164" s="134" t="s">
        <v>375</v>
      </c>
      <c r="H164" s="135">
        <v>34</v>
      </c>
      <c r="I164" s="136"/>
      <c r="J164" s="137">
        <f>ROUND(I164*H164,2)</f>
        <v>0</v>
      </c>
      <c r="K164" s="133" t="s">
        <v>152</v>
      </c>
      <c r="L164" s="34"/>
      <c r="M164" s="138" t="s">
        <v>3</v>
      </c>
      <c r="N164" s="139" t="s">
        <v>47</v>
      </c>
      <c r="P164" s="140">
        <f>O164*H164</f>
        <v>0</v>
      </c>
      <c r="Q164" s="140">
        <v>0.0565442</v>
      </c>
      <c r="R164" s="140">
        <f>Q164*H164</f>
        <v>1.9225028000000002</v>
      </c>
      <c r="S164" s="140">
        <v>0</v>
      </c>
      <c r="T164" s="141">
        <f>S164*H164</f>
        <v>0</v>
      </c>
      <c r="AR164" s="142" t="s">
        <v>256</v>
      </c>
      <c r="AT164" s="142" t="s">
        <v>148</v>
      </c>
      <c r="AU164" s="142" t="s">
        <v>86</v>
      </c>
      <c r="AY164" s="18" t="s">
        <v>146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8" t="s">
        <v>84</v>
      </c>
      <c r="BK164" s="143">
        <f>ROUND(I164*H164,2)</f>
        <v>0</v>
      </c>
      <c r="BL164" s="18" t="s">
        <v>256</v>
      </c>
      <c r="BM164" s="142" t="s">
        <v>3235</v>
      </c>
    </row>
    <row r="165" spans="2:47" s="1" customFormat="1" ht="19.2">
      <c r="B165" s="34"/>
      <c r="D165" s="144" t="s">
        <v>155</v>
      </c>
      <c r="F165" s="145" t="s">
        <v>3236</v>
      </c>
      <c r="I165" s="146"/>
      <c r="L165" s="34"/>
      <c r="M165" s="147"/>
      <c r="T165" s="55"/>
      <c r="AT165" s="18" t="s">
        <v>155</v>
      </c>
      <c r="AU165" s="18" t="s">
        <v>86</v>
      </c>
    </row>
    <row r="166" spans="2:47" s="1" customFormat="1" ht="12">
      <c r="B166" s="34"/>
      <c r="D166" s="148" t="s">
        <v>157</v>
      </c>
      <c r="F166" s="149" t="s">
        <v>3237</v>
      </c>
      <c r="I166" s="146"/>
      <c r="L166" s="34"/>
      <c r="M166" s="147"/>
      <c r="T166" s="55"/>
      <c r="AT166" s="18" t="s">
        <v>157</v>
      </c>
      <c r="AU166" s="18" t="s">
        <v>86</v>
      </c>
    </row>
    <row r="167" spans="2:51" s="12" customFormat="1" ht="12">
      <c r="B167" s="150"/>
      <c r="D167" s="144" t="s">
        <v>171</v>
      </c>
      <c r="E167" s="151" t="s">
        <v>3</v>
      </c>
      <c r="F167" s="152" t="s">
        <v>395</v>
      </c>
      <c r="H167" s="153">
        <v>34</v>
      </c>
      <c r="I167" s="154"/>
      <c r="L167" s="150"/>
      <c r="M167" s="155"/>
      <c r="T167" s="156"/>
      <c r="AT167" s="151" t="s">
        <v>171</v>
      </c>
      <c r="AU167" s="151" t="s">
        <v>86</v>
      </c>
      <c r="AV167" s="12" t="s">
        <v>86</v>
      </c>
      <c r="AW167" s="12" t="s">
        <v>37</v>
      </c>
      <c r="AX167" s="12" t="s">
        <v>84</v>
      </c>
      <c r="AY167" s="151" t="s">
        <v>146</v>
      </c>
    </row>
    <row r="168" spans="2:65" s="1" customFormat="1" ht="37.95" customHeight="1">
      <c r="B168" s="129"/>
      <c r="C168" s="130" t="s">
        <v>386</v>
      </c>
      <c r="D168" s="130" t="s">
        <v>148</v>
      </c>
      <c r="E168" s="132" t="s">
        <v>3238</v>
      </c>
      <c r="F168" s="133" t="s">
        <v>3239</v>
      </c>
      <c r="G168" s="134" t="s">
        <v>375</v>
      </c>
      <c r="H168" s="135">
        <v>75</v>
      </c>
      <c r="I168" s="136"/>
      <c r="J168" s="137">
        <f>ROUND(I168*H168,2)</f>
        <v>0</v>
      </c>
      <c r="K168" s="133" t="s">
        <v>152</v>
      </c>
      <c r="L168" s="34"/>
      <c r="M168" s="138" t="s">
        <v>3</v>
      </c>
      <c r="N168" s="139" t="s">
        <v>47</v>
      </c>
      <c r="P168" s="140">
        <f>O168*H168</f>
        <v>0</v>
      </c>
      <c r="Q168" s="140">
        <v>0.003443</v>
      </c>
      <c r="R168" s="140">
        <f>Q168*H168</f>
        <v>0.258225</v>
      </c>
      <c r="S168" s="140">
        <v>0</v>
      </c>
      <c r="T168" s="141">
        <f>S168*H168</f>
        <v>0</v>
      </c>
      <c r="AR168" s="142" t="s">
        <v>256</v>
      </c>
      <c r="AT168" s="142" t="s">
        <v>148</v>
      </c>
      <c r="AU168" s="142" t="s">
        <v>86</v>
      </c>
      <c r="AY168" s="18" t="s">
        <v>146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8" t="s">
        <v>84</v>
      </c>
      <c r="BK168" s="143">
        <f>ROUND(I168*H168,2)</f>
        <v>0</v>
      </c>
      <c r="BL168" s="18" t="s">
        <v>256</v>
      </c>
      <c r="BM168" s="142" t="s">
        <v>3240</v>
      </c>
    </row>
    <row r="169" spans="2:47" s="1" customFormat="1" ht="28.8">
      <c r="B169" s="34"/>
      <c r="D169" s="144" t="s">
        <v>155</v>
      </c>
      <c r="F169" s="145" t="s">
        <v>3241</v>
      </c>
      <c r="I169" s="146"/>
      <c r="L169" s="34"/>
      <c r="M169" s="147"/>
      <c r="T169" s="55"/>
      <c r="AT169" s="18" t="s">
        <v>155</v>
      </c>
      <c r="AU169" s="18" t="s">
        <v>86</v>
      </c>
    </row>
    <row r="170" spans="2:47" s="1" customFormat="1" ht="12">
      <c r="B170" s="34"/>
      <c r="D170" s="148" t="s">
        <v>157</v>
      </c>
      <c r="F170" s="149" t="s">
        <v>3242</v>
      </c>
      <c r="I170" s="146"/>
      <c r="L170" s="34"/>
      <c r="M170" s="147"/>
      <c r="T170" s="55"/>
      <c r="AT170" s="18" t="s">
        <v>157</v>
      </c>
      <c r="AU170" s="18" t="s">
        <v>86</v>
      </c>
    </row>
    <row r="171" spans="2:51" s="12" customFormat="1" ht="12">
      <c r="B171" s="150"/>
      <c r="D171" s="144" t="s">
        <v>171</v>
      </c>
      <c r="E171" s="151" t="s">
        <v>3</v>
      </c>
      <c r="F171" s="152" t="s">
        <v>3243</v>
      </c>
      <c r="H171" s="153">
        <v>75</v>
      </c>
      <c r="I171" s="154"/>
      <c r="L171" s="150"/>
      <c r="M171" s="155"/>
      <c r="T171" s="156"/>
      <c r="AT171" s="151" t="s">
        <v>171</v>
      </c>
      <c r="AU171" s="151" t="s">
        <v>86</v>
      </c>
      <c r="AV171" s="12" t="s">
        <v>86</v>
      </c>
      <c r="AW171" s="12" t="s">
        <v>37</v>
      </c>
      <c r="AX171" s="12" t="s">
        <v>76</v>
      </c>
      <c r="AY171" s="151" t="s">
        <v>146</v>
      </c>
    </row>
    <row r="172" spans="2:51" s="14" customFormat="1" ht="12">
      <c r="B172" s="163"/>
      <c r="D172" s="144" t="s">
        <v>171</v>
      </c>
      <c r="E172" s="164" t="s">
        <v>3</v>
      </c>
      <c r="F172" s="165" t="s">
        <v>180</v>
      </c>
      <c r="H172" s="166">
        <v>75</v>
      </c>
      <c r="I172" s="167"/>
      <c r="L172" s="163"/>
      <c r="M172" s="168"/>
      <c r="T172" s="169"/>
      <c r="AT172" s="164" t="s">
        <v>171</v>
      </c>
      <c r="AU172" s="164" t="s">
        <v>86</v>
      </c>
      <c r="AV172" s="14" t="s">
        <v>153</v>
      </c>
      <c r="AW172" s="14" t="s">
        <v>37</v>
      </c>
      <c r="AX172" s="14" t="s">
        <v>84</v>
      </c>
      <c r="AY172" s="164" t="s">
        <v>146</v>
      </c>
    </row>
    <row r="173" spans="2:65" s="1" customFormat="1" ht="44.25" customHeight="1">
      <c r="B173" s="129"/>
      <c r="C173" s="130" t="s">
        <v>395</v>
      </c>
      <c r="D173" s="130" t="s">
        <v>148</v>
      </c>
      <c r="E173" s="132" t="s">
        <v>3244</v>
      </c>
      <c r="F173" s="133" t="s">
        <v>3245</v>
      </c>
      <c r="G173" s="134" t="s">
        <v>375</v>
      </c>
      <c r="H173" s="135">
        <v>18</v>
      </c>
      <c r="I173" s="136"/>
      <c r="J173" s="137">
        <f>ROUND(I173*H173,2)</f>
        <v>0</v>
      </c>
      <c r="K173" s="133" t="s">
        <v>152</v>
      </c>
      <c r="L173" s="34"/>
      <c r="M173" s="138" t="s">
        <v>3</v>
      </c>
      <c r="N173" s="139" t="s">
        <v>47</v>
      </c>
      <c r="P173" s="140">
        <f>O173*H173</f>
        <v>0</v>
      </c>
      <c r="Q173" s="140">
        <v>0</v>
      </c>
      <c r="R173" s="140">
        <f>Q173*H173</f>
        <v>0</v>
      </c>
      <c r="S173" s="140">
        <v>0</v>
      </c>
      <c r="T173" s="141">
        <f>S173*H173</f>
        <v>0</v>
      </c>
      <c r="AR173" s="142" t="s">
        <v>256</v>
      </c>
      <c r="AT173" s="142" t="s">
        <v>148</v>
      </c>
      <c r="AU173" s="142" t="s">
        <v>86</v>
      </c>
      <c r="AY173" s="18" t="s">
        <v>146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8" t="s">
        <v>84</v>
      </c>
      <c r="BK173" s="143">
        <f>ROUND(I173*H173,2)</f>
        <v>0</v>
      </c>
      <c r="BL173" s="18" t="s">
        <v>256</v>
      </c>
      <c r="BM173" s="142" t="s">
        <v>3246</v>
      </c>
    </row>
    <row r="174" spans="2:47" s="1" customFormat="1" ht="28.8">
      <c r="B174" s="34"/>
      <c r="D174" s="144" t="s">
        <v>155</v>
      </c>
      <c r="F174" s="145" t="s">
        <v>3247</v>
      </c>
      <c r="I174" s="146"/>
      <c r="L174" s="34"/>
      <c r="M174" s="147"/>
      <c r="T174" s="55"/>
      <c r="AT174" s="18" t="s">
        <v>155</v>
      </c>
      <c r="AU174" s="18" t="s">
        <v>86</v>
      </c>
    </row>
    <row r="175" spans="2:47" s="1" customFormat="1" ht="12">
      <c r="B175" s="34"/>
      <c r="D175" s="148" t="s">
        <v>157</v>
      </c>
      <c r="F175" s="149" t="s">
        <v>3248</v>
      </c>
      <c r="I175" s="146"/>
      <c r="L175" s="34"/>
      <c r="M175" s="147"/>
      <c r="T175" s="55"/>
      <c r="AT175" s="18" t="s">
        <v>157</v>
      </c>
      <c r="AU175" s="18" t="s">
        <v>86</v>
      </c>
    </row>
    <row r="176" spans="2:65" s="1" customFormat="1" ht="33" customHeight="1">
      <c r="B176" s="129"/>
      <c r="C176" s="170" t="s">
        <v>401</v>
      </c>
      <c r="D176" s="170" t="s">
        <v>257</v>
      </c>
      <c r="E176" s="172" t="s">
        <v>3249</v>
      </c>
      <c r="F176" s="173" t="s">
        <v>3250</v>
      </c>
      <c r="G176" s="174" t="s">
        <v>375</v>
      </c>
      <c r="H176" s="175">
        <v>1.2</v>
      </c>
      <c r="I176" s="176"/>
      <c r="J176" s="177">
        <f>ROUND(I176*H176,2)</f>
        <v>0</v>
      </c>
      <c r="K176" s="173" t="s">
        <v>152</v>
      </c>
      <c r="L176" s="178"/>
      <c r="M176" s="179" t="s">
        <v>3</v>
      </c>
      <c r="N176" s="180" t="s">
        <v>47</v>
      </c>
      <c r="P176" s="140">
        <f>O176*H176</f>
        <v>0</v>
      </c>
      <c r="Q176" s="140">
        <v>0.0077</v>
      </c>
      <c r="R176" s="140">
        <f>Q176*H176</f>
        <v>0.00924</v>
      </c>
      <c r="S176" s="140">
        <v>0</v>
      </c>
      <c r="T176" s="141">
        <f>S176*H176</f>
        <v>0</v>
      </c>
      <c r="AR176" s="142" t="s">
        <v>379</v>
      </c>
      <c r="AT176" s="142" t="s">
        <v>257</v>
      </c>
      <c r="AU176" s="142" t="s">
        <v>86</v>
      </c>
      <c r="AY176" s="18" t="s">
        <v>146</v>
      </c>
      <c r="BE176" s="143">
        <f>IF(N176="základní",J176,0)</f>
        <v>0</v>
      </c>
      <c r="BF176" s="143">
        <f>IF(N176="snížená",J176,0)</f>
        <v>0</v>
      </c>
      <c r="BG176" s="143">
        <f>IF(N176="zákl. přenesená",J176,0)</f>
        <v>0</v>
      </c>
      <c r="BH176" s="143">
        <f>IF(N176="sníž. přenesená",J176,0)</f>
        <v>0</v>
      </c>
      <c r="BI176" s="143">
        <f>IF(N176="nulová",J176,0)</f>
        <v>0</v>
      </c>
      <c r="BJ176" s="18" t="s">
        <v>84</v>
      </c>
      <c r="BK176" s="143">
        <f>ROUND(I176*H176,2)</f>
        <v>0</v>
      </c>
      <c r="BL176" s="18" t="s">
        <v>256</v>
      </c>
      <c r="BM176" s="142" t="s">
        <v>3251</v>
      </c>
    </row>
    <row r="177" spans="2:47" s="1" customFormat="1" ht="19.2">
      <c r="B177" s="34"/>
      <c r="D177" s="144" t="s">
        <v>155</v>
      </c>
      <c r="F177" s="145" t="s">
        <v>3250</v>
      </c>
      <c r="I177" s="146"/>
      <c r="L177" s="34"/>
      <c r="M177" s="147"/>
      <c r="T177" s="55"/>
      <c r="AT177" s="18" t="s">
        <v>155</v>
      </c>
      <c r="AU177" s="18" t="s">
        <v>86</v>
      </c>
    </row>
    <row r="178" spans="2:51" s="12" customFormat="1" ht="12">
      <c r="B178" s="150"/>
      <c r="D178" s="144" t="s">
        <v>171</v>
      </c>
      <c r="F178" s="152" t="s">
        <v>3252</v>
      </c>
      <c r="H178" s="153">
        <v>1.2</v>
      </c>
      <c r="I178" s="154"/>
      <c r="L178" s="150"/>
      <c r="M178" s="155"/>
      <c r="T178" s="156"/>
      <c r="AT178" s="151" t="s">
        <v>171</v>
      </c>
      <c r="AU178" s="151" t="s">
        <v>86</v>
      </c>
      <c r="AV178" s="12" t="s">
        <v>86</v>
      </c>
      <c r="AW178" s="12" t="s">
        <v>4</v>
      </c>
      <c r="AX178" s="12" t="s">
        <v>84</v>
      </c>
      <c r="AY178" s="151" t="s">
        <v>146</v>
      </c>
    </row>
    <row r="179" spans="2:65" s="1" customFormat="1" ht="33" customHeight="1">
      <c r="B179" s="129"/>
      <c r="C179" s="170" t="s">
        <v>407</v>
      </c>
      <c r="D179" s="170" t="s">
        <v>257</v>
      </c>
      <c r="E179" s="172" t="s">
        <v>3253</v>
      </c>
      <c r="F179" s="173" t="s">
        <v>3254</v>
      </c>
      <c r="G179" s="174" t="s">
        <v>375</v>
      </c>
      <c r="H179" s="175">
        <v>4.8</v>
      </c>
      <c r="I179" s="176"/>
      <c r="J179" s="177">
        <f>ROUND(I179*H179,2)</f>
        <v>0</v>
      </c>
      <c r="K179" s="173" t="s">
        <v>152</v>
      </c>
      <c r="L179" s="178"/>
      <c r="M179" s="179" t="s">
        <v>3</v>
      </c>
      <c r="N179" s="180" t="s">
        <v>47</v>
      </c>
      <c r="P179" s="140">
        <f>O179*H179</f>
        <v>0</v>
      </c>
      <c r="Q179" s="140">
        <v>0.0064</v>
      </c>
      <c r="R179" s="140">
        <f>Q179*H179</f>
        <v>0.03072</v>
      </c>
      <c r="S179" s="140">
        <v>0</v>
      </c>
      <c r="T179" s="141">
        <f>S179*H179</f>
        <v>0</v>
      </c>
      <c r="AR179" s="142" t="s">
        <v>379</v>
      </c>
      <c r="AT179" s="142" t="s">
        <v>257</v>
      </c>
      <c r="AU179" s="142" t="s">
        <v>86</v>
      </c>
      <c r="AY179" s="18" t="s">
        <v>146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8" t="s">
        <v>84</v>
      </c>
      <c r="BK179" s="143">
        <f>ROUND(I179*H179,2)</f>
        <v>0</v>
      </c>
      <c r="BL179" s="18" t="s">
        <v>256</v>
      </c>
      <c r="BM179" s="142" t="s">
        <v>3255</v>
      </c>
    </row>
    <row r="180" spans="2:47" s="1" customFormat="1" ht="19.2">
      <c r="B180" s="34"/>
      <c r="D180" s="144" t="s">
        <v>155</v>
      </c>
      <c r="F180" s="145" t="s">
        <v>3254</v>
      </c>
      <c r="I180" s="146"/>
      <c r="L180" s="34"/>
      <c r="M180" s="147"/>
      <c r="T180" s="55"/>
      <c r="AT180" s="18" t="s">
        <v>155</v>
      </c>
      <c r="AU180" s="18" t="s">
        <v>86</v>
      </c>
    </row>
    <row r="181" spans="2:51" s="12" customFormat="1" ht="12">
      <c r="B181" s="150"/>
      <c r="D181" s="144" t="s">
        <v>171</v>
      </c>
      <c r="F181" s="152" t="s">
        <v>3256</v>
      </c>
      <c r="H181" s="153">
        <v>4.8</v>
      </c>
      <c r="I181" s="154"/>
      <c r="L181" s="150"/>
      <c r="M181" s="155"/>
      <c r="T181" s="156"/>
      <c r="AT181" s="151" t="s">
        <v>171</v>
      </c>
      <c r="AU181" s="151" t="s">
        <v>86</v>
      </c>
      <c r="AV181" s="12" t="s">
        <v>86</v>
      </c>
      <c r="AW181" s="12" t="s">
        <v>4</v>
      </c>
      <c r="AX181" s="12" t="s">
        <v>84</v>
      </c>
      <c r="AY181" s="151" t="s">
        <v>146</v>
      </c>
    </row>
    <row r="182" spans="2:65" s="1" customFormat="1" ht="33" customHeight="1">
      <c r="B182" s="129"/>
      <c r="C182" s="170" t="s">
        <v>413</v>
      </c>
      <c r="D182" s="170" t="s">
        <v>257</v>
      </c>
      <c r="E182" s="172" t="s">
        <v>3257</v>
      </c>
      <c r="F182" s="173" t="s">
        <v>3258</v>
      </c>
      <c r="G182" s="174" t="s">
        <v>375</v>
      </c>
      <c r="H182" s="175">
        <v>14</v>
      </c>
      <c r="I182" s="176"/>
      <c r="J182" s="177">
        <f>ROUND(I182*H182,2)</f>
        <v>0</v>
      </c>
      <c r="K182" s="173" t="s">
        <v>152</v>
      </c>
      <c r="L182" s="178"/>
      <c r="M182" s="179" t="s">
        <v>3</v>
      </c>
      <c r="N182" s="180" t="s">
        <v>47</v>
      </c>
      <c r="P182" s="140">
        <f>O182*H182</f>
        <v>0</v>
      </c>
      <c r="Q182" s="140">
        <v>0.0049</v>
      </c>
      <c r="R182" s="140">
        <f>Q182*H182</f>
        <v>0.0686</v>
      </c>
      <c r="S182" s="140">
        <v>0</v>
      </c>
      <c r="T182" s="141">
        <f>S182*H182</f>
        <v>0</v>
      </c>
      <c r="AR182" s="142" t="s">
        <v>379</v>
      </c>
      <c r="AT182" s="142" t="s">
        <v>257</v>
      </c>
      <c r="AU182" s="142" t="s">
        <v>86</v>
      </c>
      <c r="AY182" s="18" t="s">
        <v>146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8" t="s">
        <v>84</v>
      </c>
      <c r="BK182" s="143">
        <f>ROUND(I182*H182,2)</f>
        <v>0</v>
      </c>
      <c r="BL182" s="18" t="s">
        <v>256</v>
      </c>
      <c r="BM182" s="142" t="s">
        <v>3259</v>
      </c>
    </row>
    <row r="183" spans="2:47" s="1" customFormat="1" ht="19.2">
      <c r="B183" s="34"/>
      <c r="D183" s="144" t="s">
        <v>155</v>
      </c>
      <c r="F183" s="145" t="s">
        <v>3258</v>
      </c>
      <c r="I183" s="146"/>
      <c r="L183" s="34"/>
      <c r="M183" s="147"/>
      <c r="T183" s="55"/>
      <c r="AT183" s="18" t="s">
        <v>155</v>
      </c>
      <c r="AU183" s="18" t="s">
        <v>86</v>
      </c>
    </row>
    <row r="184" spans="2:51" s="12" customFormat="1" ht="12">
      <c r="B184" s="150"/>
      <c r="D184" s="144" t="s">
        <v>171</v>
      </c>
      <c r="F184" s="152" t="s">
        <v>3260</v>
      </c>
      <c r="H184" s="153">
        <v>14</v>
      </c>
      <c r="I184" s="154"/>
      <c r="L184" s="150"/>
      <c r="M184" s="155"/>
      <c r="T184" s="156"/>
      <c r="AT184" s="151" t="s">
        <v>171</v>
      </c>
      <c r="AU184" s="151" t="s">
        <v>86</v>
      </c>
      <c r="AV184" s="12" t="s">
        <v>86</v>
      </c>
      <c r="AW184" s="12" t="s">
        <v>4</v>
      </c>
      <c r="AX184" s="12" t="s">
        <v>84</v>
      </c>
      <c r="AY184" s="151" t="s">
        <v>146</v>
      </c>
    </row>
    <row r="185" spans="2:65" s="1" customFormat="1" ht="33" customHeight="1">
      <c r="B185" s="129"/>
      <c r="C185" s="130" t="s">
        <v>419</v>
      </c>
      <c r="D185" s="130" t="s">
        <v>148</v>
      </c>
      <c r="E185" s="132" t="s">
        <v>3261</v>
      </c>
      <c r="F185" s="133" t="s">
        <v>3262</v>
      </c>
      <c r="G185" s="134" t="s">
        <v>375</v>
      </c>
      <c r="H185" s="135">
        <v>2</v>
      </c>
      <c r="I185" s="136"/>
      <c r="J185" s="137">
        <f>ROUND(I185*H185,2)</f>
        <v>0</v>
      </c>
      <c r="K185" s="133" t="s">
        <v>152</v>
      </c>
      <c r="L185" s="34"/>
      <c r="M185" s="138" t="s">
        <v>3</v>
      </c>
      <c r="N185" s="139" t="s">
        <v>47</v>
      </c>
      <c r="P185" s="140">
        <f>O185*H185</f>
        <v>0</v>
      </c>
      <c r="Q185" s="140">
        <v>0</v>
      </c>
      <c r="R185" s="140">
        <f>Q185*H185</f>
        <v>0</v>
      </c>
      <c r="S185" s="140">
        <v>0</v>
      </c>
      <c r="T185" s="141">
        <f>S185*H185</f>
        <v>0</v>
      </c>
      <c r="AR185" s="142" t="s">
        <v>256</v>
      </c>
      <c r="AT185" s="142" t="s">
        <v>148</v>
      </c>
      <c r="AU185" s="142" t="s">
        <v>86</v>
      </c>
      <c r="AY185" s="18" t="s">
        <v>146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8" t="s">
        <v>84</v>
      </c>
      <c r="BK185" s="143">
        <f>ROUND(I185*H185,2)</f>
        <v>0</v>
      </c>
      <c r="BL185" s="18" t="s">
        <v>256</v>
      </c>
      <c r="BM185" s="142" t="s">
        <v>3263</v>
      </c>
    </row>
    <row r="186" spans="2:47" s="1" customFormat="1" ht="28.8">
      <c r="B186" s="34"/>
      <c r="D186" s="144" t="s">
        <v>155</v>
      </c>
      <c r="F186" s="145" t="s">
        <v>3264</v>
      </c>
      <c r="I186" s="146"/>
      <c r="L186" s="34"/>
      <c r="M186" s="147"/>
      <c r="T186" s="55"/>
      <c r="AT186" s="18" t="s">
        <v>155</v>
      </c>
      <c r="AU186" s="18" t="s">
        <v>86</v>
      </c>
    </row>
    <row r="187" spans="2:47" s="1" customFormat="1" ht="12">
      <c r="B187" s="34"/>
      <c r="D187" s="148" t="s">
        <v>157</v>
      </c>
      <c r="F187" s="149" t="s">
        <v>3265</v>
      </c>
      <c r="I187" s="146"/>
      <c r="L187" s="34"/>
      <c r="M187" s="147"/>
      <c r="T187" s="55"/>
      <c r="AT187" s="18" t="s">
        <v>157</v>
      </c>
      <c r="AU187" s="18" t="s">
        <v>86</v>
      </c>
    </row>
    <row r="188" spans="2:65" s="1" customFormat="1" ht="24.15" customHeight="1">
      <c r="B188" s="129"/>
      <c r="C188" s="170" t="s">
        <v>427</v>
      </c>
      <c r="D188" s="170" t="s">
        <v>257</v>
      </c>
      <c r="E188" s="172" t="s">
        <v>3266</v>
      </c>
      <c r="F188" s="173" t="s">
        <v>3267</v>
      </c>
      <c r="G188" s="174" t="s">
        <v>641</v>
      </c>
      <c r="H188" s="175">
        <v>1</v>
      </c>
      <c r="I188" s="176"/>
      <c r="J188" s="177">
        <f>ROUND(I188*H188,2)</f>
        <v>0</v>
      </c>
      <c r="K188" s="173" t="s">
        <v>152</v>
      </c>
      <c r="L188" s="178"/>
      <c r="M188" s="179" t="s">
        <v>3</v>
      </c>
      <c r="N188" s="180" t="s">
        <v>47</v>
      </c>
      <c r="P188" s="140">
        <f>O188*H188</f>
        <v>0</v>
      </c>
      <c r="Q188" s="140">
        <v>0.0101</v>
      </c>
      <c r="R188" s="140">
        <f>Q188*H188</f>
        <v>0.0101</v>
      </c>
      <c r="S188" s="140">
        <v>0</v>
      </c>
      <c r="T188" s="141">
        <f>S188*H188</f>
        <v>0</v>
      </c>
      <c r="AR188" s="142" t="s">
        <v>379</v>
      </c>
      <c r="AT188" s="142" t="s">
        <v>257</v>
      </c>
      <c r="AU188" s="142" t="s">
        <v>86</v>
      </c>
      <c r="AY188" s="18" t="s">
        <v>146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8" t="s">
        <v>84</v>
      </c>
      <c r="BK188" s="143">
        <f>ROUND(I188*H188,2)</f>
        <v>0</v>
      </c>
      <c r="BL188" s="18" t="s">
        <v>256</v>
      </c>
      <c r="BM188" s="142" t="s">
        <v>3268</v>
      </c>
    </row>
    <row r="189" spans="2:47" s="1" customFormat="1" ht="19.2">
      <c r="B189" s="34"/>
      <c r="D189" s="144" t="s">
        <v>155</v>
      </c>
      <c r="F189" s="145" t="s">
        <v>3267</v>
      </c>
      <c r="I189" s="146"/>
      <c r="L189" s="34"/>
      <c r="M189" s="147"/>
      <c r="T189" s="55"/>
      <c r="AT189" s="18" t="s">
        <v>155</v>
      </c>
      <c r="AU189" s="18" t="s">
        <v>86</v>
      </c>
    </row>
    <row r="190" spans="2:51" s="12" customFormat="1" ht="20.4">
      <c r="B190" s="150"/>
      <c r="D190" s="144" t="s">
        <v>171</v>
      </c>
      <c r="F190" s="152" t="s">
        <v>3269</v>
      </c>
      <c r="H190" s="153">
        <v>1</v>
      </c>
      <c r="I190" s="154"/>
      <c r="L190" s="150"/>
      <c r="M190" s="155"/>
      <c r="T190" s="156"/>
      <c r="AT190" s="151" t="s">
        <v>171</v>
      </c>
      <c r="AU190" s="151" t="s">
        <v>86</v>
      </c>
      <c r="AV190" s="12" t="s">
        <v>86</v>
      </c>
      <c r="AW190" s="12" t="s">
        <v>4</v>
      </c>
      <c r="AX190" s="12" t="s">
        <v>84</v>
      </c>
      <c r="AY190" s="151" t="s">
        <v>146</v>
      </c>
    </row>
    <row r="191" spans="2:65" s="1" customFormat="1" ht="37.95" customHeight="1">
      <c r="B191" s="129"/>
      <c r="C191" s="130" t="s">
        <v>433</v>
      </c>
      <c r="D191" s="130" t="s">
        <v>148</v>
      </c>
      <c r="E191" s="132" t="s">
        <v>3270</v>
      </c>
      <c r="F191" s="133" t="s">
        <v>3271</v>
      </c>
      <c r="G191" s="134" t="s">
        <v>641</v>
      </c>
      <c r="H191" s="135">
        <v>1</v>
      </c>
      <c r="I191" s="136"/>
      <c r="J191" s="137">
        <f>ROUND(I191*H191,2)</f>
        <v>0</v>
      </c>
      <c r="K191" s="133" t="s">
        <v>152</v>
      </c>
      <c r="L191" s="34"/>
      <c r="M191" s="138" t="s">
        <v>3</v>
      </c>
      <c r="N191" s="139" t="s">
        <v>47</v>
      </c>
      <c r="P191" s="140">
        <f>O191*H191</f>
        <v>0</v>
      </c>
      <c r="Q191" s="140">
        <v>0</v>
      </c>
      <c r="R191" s="140">
        <f>Q191*H191</f>
        <v>0</v>
      </c>
      <c r="S191" s="140">
        <v>0</v>
      </c>
      <c r="T191" s="141">
        <f>S191*H191</f>
        <v>0</v>
      </c>
      <c r="AR191" s="142" t="s">
        <v>256</v>
      </c>
      <c r="AT191" s="142" t="s">
        <v>148</v>
      </c>
      <c r="AU191" s="142" t="s">
        <v>86</v>
      </c>
      <c r="AY191" s="18" t="s">
        <v>146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8" t="s">
        <v>84</v>
      </c>
      <c r="BK191" s="143">
        <f>ROUND(I191*H191,2)</f>
        <v>0</v>
      </c>
      <c r="BL191" s="18" t="s">
        <v>256</v>
      </c>
      <c r="BM191" s="142" t="s">
        <v>3272</v>
      </c>
    </row>
    <row r="192" spans="2:47" s="1" customFormat="1" ht="19.2">
      <c r="B192" s="34"/>
      <c r="D192" s="144" t="s">
        <v>155</v>
      </c>
      <c r="F192" s="145" t="s">
        <v>3273</v>
      </c>
      <c r="I192" s="146"/>
      <c r="L192" s="34"/>
      <c r="M192" s="147"/>
      <c r="T192" s="55"/>
      <c r="AT192" s="18" t="s">
        <v>155</v>
      </c>
      <c r="AU192" s="18" t="s">
        <v>86</v>
      </c>
    </row>
    <row r="193" spans="2:47" s="1" customFormat="1" ht="12">
      <c r="B193" s="34"/>
      <c r="D193" s="148" t="s">
        <v>157</v>
      </c>
      <c r="F193" s="149" t="s">
        <v>3274</v>
      </c>
      <c r="I193" s="146"/>
      <c r="L193" s="34"/>
      <c r="M193" s="147"/>
      <c r="T193" s="55"/>
      <c r="AT193" s="18" t="s">
        <v>157</v>
      </c>
      <c r="AU193" s="18" t="s">
        <v>86</v>
      </c>
    </row>
    <row r="194" spans="2:65" s="1" customFormat="1" ht="33" customHeight="1">
      <c r="B194" s="129"/>
      <c r="C194" s="170" t="s">
        <v>452</v>
      </c>
      <c r="D194" s="170" t="s">
        <v>257</v>
      </c>
      <c r="E194" s="172" t="s">
        <v>3275</v>
      </c>
      <c r="F194" s="173" t="s">
        <v>3276</v>
      </c>
      <c r="G194" s="174" t="s">
        <v>641</v>
      </c>
      <c r="H194" s="175">
        <v>1</v>
      </c>
      <c r="I194" s="176"/>
      <c r="J194" s="177">
        <f>ROUND(I194*H194,2)</f>
        <v>0</v>
      </c>
      <c r="K194" s="173" t="s">
        <v>152</v>
      </c>
      <c r="L194" s="178"/>
      <c r="M194" s="179" t="s">
        <v>3</v>
      </c>
      <c r="N194" s="180" t="s">
        <v>47</v>
      </c>
      <c r="P194" s="140">
        <f>O194*H194</f>
        <v>0</v>
      </c>
      <c r="Q194" s="140">
        <v>0.245</v>
      </c>
      <c r="R194" s="140">
        <f>Q194*H194</f>
        <v>0.245</v>
      </c>
      <c r="S194" s="140">
        <v>0</v>
      </c>
      <c r="T194" s="141">
        <f>S194*H194</f>
        <v>0</v>
      </c>
      <c r="AR194" s="142" t="s">
        <v>379</v>
      </c>
      <c r="AT194" s="142" t="s">
        <v>257</v>
      </c>
      <c r="AU194" s="142" t="s">
        <v>86</v>
      </c>
      <c r="AY194" s="18" t="s">
        <v>146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8" t="s">
        <v>84</v>
      </c>
      <c r="BK194" s="143">
        <f>ROUND(I194*H194,2)</f>
        <v>0</v>
      </c>
      <c r="BL194" s="18" t="s">
        <v>256</v>
      </c>
      <c r="BM194" s="142" t="s">
        <v>3277</v>
      </c>
    </row>
    <row r="195" spans="2:47" s="1" customFormat="1" ht="19.2">
      <c r="B195" s="34"/>
      <c r="D195" s="144" t="s">
        <v>155</v>
      </c>
      <c r="F195" s="145" t="s">
        <v>3276</v>
      </c>
      <c r="I195" s="146"/>
      <c r="L195" s="34"/>
      <c r="M195" s="147"/>
      <c r="T195" s="55"/>
      <c r="AT195" s="18" t="s">
        <v>155</v>
      </c>
      <c r="AU195" s="18" t="s">
        <v>86</v>
      </c>
    </row>
    <row r="196" spans="2:65" s="1" customFormat="1" ht="24.15" customHeight="1">
      <c r="B196" s="129"/>
      <c r="C196" s="130" t="s">
        <v>485</v>
      </c>
      <c r="D196" s="130" t="s">
        <v>148</v>
      </c>
      <c r="E196" s="132" t="s">
        <v>3278</v>
      </c>
      <c r="F196" s="133" t="s">
        <v>3279</v>
      </c>
      <c r="G196" s="134" t="s">
        <v>375</v>
      </c>
      <c r="H196" s="135">
        <v>10</v>
      </c>
      <c r="I196" s="136"/>
      <c r="J196" s="137">
        <f>ROUND(I196*H196,2)</f>
        <v>0</v>
      </c>
      <c r="K196" s="133" t="s">
        <v>152</v>
      </c>
      <c r="L196" s="34"/>
      <c r="M196" s="138" t="s">
        <v>3</v>
      </c>
      <c r="N196" s="139" t="s">
        <v>47</v>
      </c>
      <c r="P196" s="140">
        <f>O196*H196</f>
        <v>0</v>
      </c>
      <c r="Q196" s="140">
        <v>0</v>
      </c>
      <c r="R196" s="140">
        <f>Q196*H196</f>
        <v>0</v>
      </c>
      <c r="S196" s="140">
        <v>0</v>
      </c>
      <c r="T196" s="141">
        <f>S196*H196</f>
        <v>0</v>
      </c>
      <c r="AR196" s="142" t="s">
        <v>256</v>
      </c>
      <c r="AT196" s="142" t="s">
        <v>148</v>
      </c>
      <c r="AU196" s="142" t="s">
        <v>86</v>
      </c>
      <c r="AY196" s="18" t="s">
        <v>146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8" t="s">
        <v>84</v>
      </c>
      <c r="BK196" s="143">
        <f>ROUND(I196*H196,2)</f>
        <v>0</v>
      </c>
      <c r="BL196" s="18" t="s">
        <v>256</v>
      </c>
      <c r="BM196" s="142" t="s">
        <v>3280</v>
      </c>
    </row>
    <row r="197" spans="2:47" s="1" customFormat="1" ht="19.2">
      <c r="B197" s="34"/>
      <c r="D197" s="144" t="s">
        <v>155</v>
      </c>
      <c r="F197" s="145" t="s">
        <v>3281</v>
      </c>
      <c r="I197" s="146"/>
      <c r="L197" s="34"/>
      <c r="M197" s="147"/>
      <c r="T197" s="55"/>
      <c r="AT197" s="18" t="s">
        <v>155</v>
      </c>
      <c r="AU197" s="18" t="s">
        <v>86</v>
      </c>
    </row>
    <row r="198" spans="2:47" s="1" customFormat="1" ht="12">
      <c r="B198" s="34"/>
      <c r="D198" s="148" t="s">
        <v>157</v>
      </c>
      <c r="F198" s="149" t="s">
        <v>3282</v>
      </c>
      <c r="I198" s="146"/>
      <c r="L198" s="34"/>
      <c r="M198" s="147"/>
      <c r="T198" s="55"/>
      <c r="AT198" s="18" t="s">
        <v>157</v>
      </c>
      <c r="AU198" s="18" t="s">
        <v>86</v>
      </c>
    </row>
    <row r="199" spans="2:65" s="1" customFormat="1" ht="24.15" customHeight="1">
      <c r="B199" s="129"/>
      <c r="C199" s="170" t="s">
        <v>495</v>
      </c>
      <c r="D199" s="170" t="s">
        <v>257</v>
      </c>
      <c r="E199" s="172" t="s">
        <v>3283</v>
      </c>
      <c r="F199" s="173" t="s">
        <v>3284</v>
      </c>
      <c r="G199" s="174" t="s">
        <v>375</v>
      </c>
      <c r="H199" s="175">
        <v>10.3</v>
      </c>
      <c r="I199" s="176"/>
      <c r="J199" s="177">
        <f>ROUND(I199*H199,2)</f>
        <v>0</v>
      </c>
      <c r="K199" s="173" t="s">
        <v>152</v>
      </c>
      <c r="L199" s="178"/>
      <c r="M199" s="179" t="s">
        <v>3</v>
      </c>
      <c r="N199" s="180" t="s">
        <v>47</v>
      </c>
      <c r="P199" s="140">
        <f>O199*H199</f>
        <v>0</v>
      </c>
      <c r="Q199" s="140">
        <v>0.0014</v>
      </c>
      <c r="R199" s="140">
        <f>Q199*H199</f>
        <v>0.01442</v>
      </c>
      <c r="S199" s="140">
        <v>0</v>
      </c>
      <c r="T199" s="141">
        <f>S199*H199</f>
        <v>0</v>
      </c>
      <c r="AR199" s="142" t="s">
        <v>379</v>
      </c>
      <c r="AT199" s="142" t="s">
        <v>257</v>
      </c>
      <c r="AU199" s="142" t="s">
        <v>86</v>
      </c>
      <c r="AY199" s="18" t="s">
        <v>146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8" t="s">
        <v>84</v>
      </c>
      <c r="BK199" s="143">
        <f>ROUND(I199*H199,2)</f>
        <v>0</v>
      </c>
      <c r="BL199" s="18" t="s">
        <v>256</v>
      </c>
      <c r="BM199" s="142" t="s">
        <v>3285</v>
      </c>
    </row>
    <row r="200" spans="2:47" s="1" customFormat="1" ht="19.2">
      <c r="B200" s="34"/>
      <c r="D200" s="144" t="s">
        <v>155</v>
      </c>
      <c r="F200" s="145" t="s">
        <v>3284</v>
      </c>
      <c r="I200" s="146"/>
      <c r="L200" s="34"/>
      <c r="M200" s="147"/>
      <c r="T200" s="55"/>
      <c r="AT200" s="18" t="s">
        <v>155</v>
      </c>
      <c r="AU200" s="18" t="s">
        <v>86</v>
      </c>
    </row>
    <row r="201" spans="2:51" s="12" customFormat="1" ht="12">
      <c r="B201" s="150"/>
      <c r="D201" s="144" t="s">
        <v>171</v>
      </c>
      <c r="F201" s="152" t="s">
        <v>3286</v>
      </c>
      <c r="H201" s="153">
        <v>10.3</v>
      </c>
      <c r="I201" s="154"/>
      <c r="L201" s="150"/>
      <c r="M201" s="155"/>
      <c r="T201" s="156"/>
      <c r="AT201" s="151" t="s">
        <v>171</v>
      </c>
      <c r="AU201" s="151" t="s">
        <v>86</v>
      </c>
      <c r="AV201" s="12" t="s">
        <v>86</v>
      </c>
      <c r="AW201" s="12" t="s">
        <v>4</v>
      </c>
      <c r="AX201" s="12" t="s">
        <v>84</v>
      </c>
      <c r="AY201" s="151" t="s">
        <v>146</v>
      </c>
    </row>
    <row r="202" spans="2:65" s="1" customFormat="1" ht="16.5" customHeight="1">
      <c r="B202" s="129"/>
      <c r="C202" s="279" t="s">
        <v>507</v>
      </c>
      <c r="D202" s="279" t="s">
        <v>148</v>
      </c>
      <c r="E202" s="280" t="s">
        <v>3287</v>
      </c>
      <c r="F202" s="281" t="s">
        <v>3</v>
      </c>
      <c r="G202" s="282" t="s">
        <v>736</v>
      </c>
      <c r="H202" s="283">
        <v>1</v>
      </c>
      <c r="I202" s="284"/>
      <c r="J202" s="284">
        <f>ROUND(I202*H202,2)</f>
        <v>0</v>
      </c>
      <c r="K202" s="281" t="s">
        <v>3</v>
      </c>
      <c r="L202" s="34"/>
      <c r="M202" s="138" t="s">
        <v>3</v>
      </c>
      <c r="N202" s="139" t="s">
        <v>47</v>
      </c>
      <c r="P202" s="140">
        <f>O202*H202</f>
        <v>0</v>
      </c>
      <c r="Q202" s="140">
        <v>0</v>
      </c>
      <c r="R202" s="140">
        <f>Q202*H202</f>
        <v>0</v>
      </c>
      <c r="S202" s="140">
        <v>0</v>
      </c>
      <c r="T202" s="141">
        <f>S202*H202</f>
        <v>0</v>
      </c>
      <c r="AR202" s="142" t="s">
        <v>256</v>
      </c>
      <c r="AT202" s="142" t="s">
        <v>148</v>
      </c>
      <c r="AU202" s="142" t="s">
        <v>86</v>
      </c>
      <c r="AY202" s="18" t="s">
        <v>146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8" t="s">
        <v>84</v>
      </c>
      <c r="BK202" s="143">
        <f>ROUND(I202*H202,2)</f>
        <v>0</v>
      </c>
      <c r="BL202" s="18" t="s">
        <v>256</v>
      </c>
      <c r="BM202" s="142" t="s">
        <v>3288</v>
      </c>
    </row>
    <row r="203" spans="2:47" s="1" customFormat="1" ht="19.2">
      <c r="B203" s="34"/>
      <c r="D203" s="144" t="s">
        <v>155</v>
      </c>
      <c r="F203" s="145" t="s">
        <v>3289</v>
      </c>
      <c r="I203" s="146"/>
      <c r="L203" s="34"/>
      <c r="M203" s="147"/>
      <c r="T203" s="55"/>
      <c r="AT203" s="18" t="s">
        <v>155</v>
      </c>
      <c r="AU203" s="18" t="s">
        <v>86</v>
      </c>
    </row>
    <row r="204" spans="2:65" s="1" customFormat="1" ht="24.15" customHeight="1">
      <c r="B204" s="129"/>
      <c r="C204" s="273" t="s">
        <v>513</v>
      </c>
      <c r="D204" s="273" t="s">
        <v>257</v>
      </c>
      <c r="E204" s="274" t="s">
        <v>3290</v>
      </c>
      <c r="F204" s="275" t="s">
        <v>3291</v>
      </c>
      <c r="G204" s="276" t="s">
        <v>2272</v>
      </c>
      <c r="H204" s="277">
        <v>1</v>
      </c>
      <c r="I204" s="278"/>
      <c r="J204" s="278">
        <f>ROUND(I204*H204,2)</f>
        <v>0</v>
      </c>
      <c r="K204" s="275" t="s">
        <v>3</v>
      </c>
      <c r="L204" s="178"/>
      <c r="M204" s="179" t="s">
        <v>3</v>
      </c>
      <c r="N204" s="180" t="s">
        <v>47</v>
      </c>
      <c r="P204" s="140">
        <f>O204*H204</f>
        <v>0</v>
      </c>
      <c r="Q204" s="140">
        <v>0</v>
      </c>
      <c r="R204" s="140">
        <f>Q204*H204</f>
        <v>0</v>
      </c>
      <c r="S204" s="140">
        <v>0</v>
      </c>
      <c r="T204" s="141">
        <f>S204*H204</f>
        <v>0</v>
      </c>
      <c r="AR204" s="142" t="s">
        <v>379</v>
      </c>
      <c r="AT204" s="142" t="s">
        <v>257</v>
      </c>
      <c r="AU204" s="142" t="s">
        <v>86</v>
      </c>
      <c r="AY204" s="18" t="s">
        <v>146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8" t="s">
        <v>84</v>
      </c>
      <c r="BK204" s="143">
        <f>ROUND(I204*H204,2)</f>
        <v>0</v>
      </c>
      <c r="BL204" s="18" t="s">
        <v>256</v>
      </c>
      <c r="BM204" s="142" t="s">
        <v>3292</v>
      </c>
    </row>
    <row r="205" spans="2:47" s="1" customFormat="1" ht="12">
      <c r="B205" s="34"/>
      <c r="D205" s="144" t="s">
        <v>155</v>
      </c>
      <c r="F205" s="145" t="s">
        <v>3291</v>
      </c>
      <c r="I205" s="146"/>
      <c r="L205" s="34"/>
      <c r="M205" s="147"/>
      <c r="T205" s="55"/>
      <c r="AT205" s="18" t="s">
        <v>155</v>
      </c>
      <c r="AU205" s="18" t="s">
        <v>86</v>
      </c>
    </row>
    <row r="206" spans="2:65" s="1" customFormat="1" ht="16.5" customHeight="1">
      <c r="B206" s="129"/>
      <c r="C206" s="279" t="s">
        <v>520</v>
      </c>
      <c r="D206" s="279" t="s">
        <v>148</v>
      </c>
      <c r="E206" s="280" t="s">
        <v>3293</v>
      </c>
      <c r="F206" s="281" t="s">
        <v>3294</v>
      </c>
      <c r="G206" s="282" t="s">
        <v>2272</v>
      </c>
      <c r="H206" s="283">
        <v>1</v>
      </c>
      <c r="I206" s="284"/>
      <c r="J206" s="284">
        <f>ROUND(I206*H206,2)</f>
        <v>0</v>
      </c>
      <c r="K206" s="281" t="s">
        <v>3</v>
      </c>
      <c r="L206" s="34"/>
      <c r="M206" s="138" t="s">
        <v>3</v>
      </c>
      <c r="N206" s="139" t="s">
        <v>47</v>
      </c>
      <c r="P206" s="140">
        <f>O206*H206</f>
        <v>0</v>
      </c>
      <c r="Q206" s="140">
        <v>0</v>
      </c>
      <c r="R206" s="140">
        <f>Q206*H206</f>
        <v>0</v>
      </c>
      <c r="S206" s="140">
        <v>0</v>
      </c>
      <c r="T206" s="141">
        <f>S206*H206</f>
        <v>0</v>
      </c>
      <c r="AR206" s="142" t="s">
        <v>256</v>
      </c>
      <c r="AT206" s="142" t="s">
        <v>148</v>
      </c>
      <c r="AU206" s="142" t="s">
        <v>86</v>
      </c>
      <c r="AY206" s="18" t="s">
        <v>146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8" t="s">
        <v>84</v>
      </c>
      <c r="BK206" s="143">
        <f>ROUND(I206*H206,2)</f>
        <v>0</v>
      </c>
      <c r="BL206" s="18" t="s">
        <v>256</v>
      </c>
      <c r="BM206" s="142" t="s">
        <v>3295</v>
      </c>
    </row>
    <row r="207" spans="2:47" s="1" customFormat="1" ht="12">
      <c r="B207" s="34"/>
      <c r="D207" s="144" t="s">
        <v>155</v>
      </c>
      <c r="F207" s="145" t="s">
        <v>3294</v>
      </c>
      <c r="I207" s="146"/>
      <c r="L207" s="34"/>
      <c r="M207" s="147"/>
      <c r="T207" s="55"/>
      <c r="AT207" s="18" t="s">
        <v>155</v>
      </c>
      <c r="AU207" s="18" t="s">
        <v>86</v>
      </c>
    </row>
    <row r="208" spans="2:65" s="1" customFormat="1" ht="24.15" customHeight="1">
      <c r="B208" s="129"/>
      <c r="C208" s="130" t="s">
        <v>529</v>
      </c>
      <c r="D208" s="130" t="s">
        <v>148</v>
      </c>
      <c r="E208" s="132" t="s">
        <v>3296</v>
      </c>
      <c r="F208" s="133" t="s">
        <v>3297</v>
      </c>
      <c r="G208" s="134" t="s">
        <v>1004</v>
      </c>
      <c r="H208" s="188"/>
      <c r="I208" s="136"/>
      <c r="J208" s="137">
        <f>ROUND(I208*H208,2)</f>
        <v>0</v>
      </c>
      <c r="K208" s="133" t="s">
        <v>152</v>
      </c>
      <c r="L208" s="34"/>
      <c r="M208" s="138" t="s">
        <v>3</v>
      </c>
      <c r="N208" s="139" t="s">
        <v>47</v>
      </c>
      <c r="P208" s="140">
        <f>O208*H208</f>
        <v>0</v>
      </c>
      <c r="Q208" s="140">
        <v>0</v>
      </c>
      <c r="R208" s="140">
        <f>Q208*H208</f>
        <v>0</v>
      </c>
      <c r="S208" s="140">
        <v>0</v>
      </c>
      <c r="T208" s="141">
        <f>S208*H208</f>
        <v>0</v>
      </c>
      <c r="AR208" s="142" t="s">
        <v>256</v>
      </c>
      <c r="AT208" s="142" t="s">
        <v>148</v>
      </c>
      <c r="AU208" s="142" t="s">
        <v>86</v>
      </c>
      <c r="AY208" s="18" t="s">
        <v>146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8" t="s">
        <v>84</v>
      </c>
      <c r="BK208" s="143">
        <f>ROUND(I208*H208,2)</f>
        <v>0</v>
      </c>
      <c r="BL208" s="18" t="s">
        <v>256</v>
      </c>
      <c r="BM208" s="142" t="s">
        <v>3298</v>
      </c>
    </row>
    <row r="209" spans="2:47" s="1" customFormat="1" ht="28.8">
      <c r="B209" s="34"/>
      <c r="D209" s="144" t="s">
        <v>155</v>
      </c>
      <c r="F209" s="145" t="s">
        <v>3299</v>
      </c>
      <c r="I209" s="146"/>
      <c r="L209" s="34"/>
      <c r="M209" s="147"/>
      <c r="T209" s="55"/>
      <c r="AT209" s="18" t="s">
        <v>155</v>
      </c>
      <c r="AU209" s="18" t="s">
        <v>86</v>
      </c>
    </row>
    <row r="210" spans="2:47" s="1" customFormat="1" ht="12">
      <c r="B210" s="34"/>
      <c r="D210" s="148" t="s">
        <v>157</v>
      </c>
      <c r="F210" s="149" t="s">
        <v>3300</v>
      </c>
      <c r="I210" s="146"/>
      <c r="L210" s="34"/>
      <c r="M210" s="147"/>
      <c r="T210" s="55"/>
      <c r="AT210" s="18" t="s">
        <v>157</v>
      </c>
      <c r="AU210" s="18" t="s">
        <v>86</v>
      </c>
    </row>
    <row r="211" spans="2:63" s="11" customFormat="1" ht="25.95" customHeight="1">
      <c r="B211" s="117"/>
      <c r="D211" s="118" t="s">
        <v>75</v>
      </c>
      <c r="E211" s="119" t="s">
        <v>100</v>
      </c>
      <c r="F211" s="119" t="s">
        <v>3301</v>
      </c>
      <c r="I211" s="120"/>
      <c r="J211" s="121">
        <f>BK211</f>
        <v>0</v>
      </c>
      <c r="L211" s="117"/>
      <c r="M211" s="122"/>
      <c r="P211" s="123">
        <f>P212+P216</f>
        <v>0</v>
      </c>
      <c r="R211" s="123">
        <f>R212+R216</f>
        <v>0</v>
      </c>
      <c r="T211" s="124">
        <f>T212+T216</f>
        <v>0</v>
      </c>
      <c r="AR211" s="118" t="s">
        <v>181</v>
      </c>
      <c r="AT211" s="125" t="s">
        <v>75</v>
      </c>
      <c r="AU211" s="125" t="s">
        <v>76</v>
      </c>
      <c r="AY211" s="118" t="s">
        <v>146</v>
      </c>
      <c r="BK211" s="126">
        <f>BK212+BK216</f>
        <v>0</v>
      </c>
    </row>
    <row r="212" spans="2:63" s="11" customFormat="1" ht="22.95" customHeight="1">
      <c r="B212" s="117"/>
      <c r="D212" s="118" t="s">
        <v>75</v>
      </c>
      <c r="E212" s="127" t="s">
        <v>3302</v>
      </c>
      <c r="F212" s="127" t="s">
        <v>3303</v>
      </c>
      <c r="I212" s="120"/>
      <c r="J212" s="128">
        <f>BK212</f>
        <v>0</v>
      </c>
      <c r="L212" s="117"/>
      <c r="M212" s="122"/>
      <c r="P212" s="123">
        <f>SUM(P213:P215)</f>
        <v>0</v>
      </c>
      <c r="R212" s="123">
        <f>SUM(R213:R215)</f>
        <v>0</v>
      </c>
      <c r="T212" s="124">
        <f>SUM(T213:T215)</f>
        <v>0</v>
      </c>
      <c r="AR212" s="118" t="s">
        <v>181</v>
      </c>
      <c r="AT212" s="125" t="s">
        <v>75</v>
      </c>
      <c r="AU212" s="125" t="s">
        <v>84</v>
      </c>
      <c r="AY212" s="118" t="s">
        <v>146</v>
      </c>
      <c r="BK212" s="126">
        <f>SUM(BK213:BK215)</f>
        <v>0</v>
      </c>
    </row>
    <row r="213" spans="2:65" s="1" customFormat="1" ht="16.5" customHeight="1">
      <c r="B213" s="129"/>
      <c r="C213" s="130" t="s">
        <v>535</v>
      </c>
      <c r="D213" s="130" t="s">
        <v>148</v>
      </c>
      <c r="E213" s="132" t="s">
        <v>3304</v>
      </c>
      <c r="F213" s="133" t="s">
        <v>3305</v>
      </c>
      <c r="G213" s="134" t="s">
        <v>2272</v>
      </c>
      <c r="H213" s="135">
        <v>1</v>
      </c>
      <c r="I213" s="136"/>
      <c r="J213" s="137">
        <f>ROUND(I213*H213,2)</f>
        <v>0</v>
      </c>
      <c r="K213" s="133" t="s">
        <v>1324</v>
      </c>
      <c r="L213" s="34"/>
      <c r="M213" s="138" t="s">
        <v>3</v>
      </c>
      <c r="N213" s="139" t="s">
        <v>47</v>
      </c>
      <c r="P213" s="140">
        <f>O213*H213</f>
        <v>0</v>
      </c>
      <c r="Q213" s="140">
        <v>0</v>
      </c>
      <c r="R213" s="140">
        <f>Q213*H213</f>
        <v>0</v>
      </c>
      <c r="S213" s="140">
        <v>0</v>
      </c>
      <c r="T213" s="141">
        <f>S213*H213</f>
        <v>0</v>
      </c>
      <c r="AR213" s="142" t="s">
        <v>3306</v>
      </c>
      <c r="AT213" s="142" t="s">
        <v>148</v>
      </c>
      <c r="AU213" s="142" t="s">
        <v>86</v>
      </c>
      <c r="AY213" s="18" t="s">
        <v>146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8" t="s">
        <v>84</v>
      </c>
      <c r="BK213" s="143">
        <f>ROUND(I213*H213,2)</f>
        <v>0</v>
      </c>
      <c r="BL213" s="18" t="s">
        <v>3306</v>
      </c>
      <c r="BM213" s="142" t="s">
        <v>3307</v>
      </c>
    </row>
    <row r="214" spans="2:47" s="1" customFormat="1" ht="12">
      <c r="B214" s="34"/>
      <c r="D214" s="144" t="s">
        <v>155</v>
      </c>
      <c r="F214" s="145" t="s">
        <v>3305</v>
      </c>
      <c r="I214" s="146"/>
      <c r="L214" s="34"/>
      <c r="M214" s="147"/>
      <c r="T214" s="55"/>
      <c r="AT214" s="18" t="s">
        <v>155</v>
      </c>
      <c r="AU214" s="18" t="s">
        <v>86</v>
      </c>
    </row>
    <row r="215" spans="2:47" s="1" customFormat="1" ht="12">
      <c r="B215" s="34"/>
      <c r="D215" s="148" t="s">
        <v>157</v>
      </c>
      <c r="F215" s="149" t="s">
        <v>3308</v>
      </c>
      <c r="I215" s="146"/>
      <c r="L215" s="34"/>
      <c r="M215" s="147"/>
      <c r="T215" s="55"/>
      <c r="AT215" s="18" t="s">
        <v>157</v>
      </c>
      <c r="AU215" s="18" t="s">
        <v>86</v>
      </c>
    </row>
    <row r="216" spans="2:63" s="11" customFormat="1" ht="22.95" customHeight="1">
      <c r="B216" s="117"/>
      <c r="D216" s="118" t="s">
        <v>75</v>
      </c>
      <c r="E216" s="127" t="s">
        <v>3309</v>
      </c>
      <c r="F216" s="127" t="s">
        <v>3310</v>
      </c>
      <c r="I216" s="120"/>
      <c r="J216" s="128">
        <f>BK216</f>
        <v>0</v>
      </c>
      <c r="L216" s="117"/>
      <c r="M216" s="122"/>
      <c r="P216" s="123">
        <f>SUM(P217:P222)</f>
        <v>0</v>
      </c>
      <c r="R216" s="123">
        <f>SUM(R217:R222)</f>
        <v>0</v>
      </c>
      <c r="T216" s="124">
        <f>SUM(T217:T222)</f>
        <v>0</v>
      </c>
      <c r="AR216" s="118" t="s">
        <v>181</v>
      </c>
      <c r="AT216" s="125" t="s">
        <v>75</v>
      </c>
      <c r="AU216" s="125" t="s">
        <v>84</v>
      </c>
      <c r="AY216" s="118" t="s">
        <v>146</v>
      </c>
      <c r="BK216" s="126">
        <f>SUM(BK217:BK222)</f>
        <v>0</v>
      </c>
    </row>
    <row r="217" spans="2:65" s="1" customFormat="1" ht="16.5" customHeight="1">
      <c r="B217" s="129"/>
      <c r="C217" s="130" t="s">
        <v>544</v>
      </c>
      <c r="D217" s="130" t="s">
        <v>148</v>
      </c>
      <c r="E217" s="132" t="s">
        <v>3311</v>
      </c>
      <c r="F217" s="133" t="s">
        <v>3312</v>
      </c>
      <c r="G217" s="134" t="s">
        <v>2272</v>
      </c>
      <c r="H217" s="135">
        <v>1</v>
      </c>
      <c r="I217" s="136"/>
      <c r="J217" s="137">
        <f>ROUND(I217*H217,2)</f>
        <v>0</v>
      </c>
      <c r="K217" s="133" t="s">
        <v>1324</v>
      </c>
      <c r="L217" s="34"/>
      <c r="M217" s="138" t="s">
        <v>3</v>
      </c>
      <c r="N217" s="139" t="s">
        <v>47</v>
      </c>
      <c r="P217" s="140">
        <f>O217*H217</f>
        <v>0</v>
      </c>
      <c r="Q217" s="140">
        <v>0</v>
      </c>
      <c r="R217" s="140">
        <f>Q217*H217</f>
        <v>0</v>
      </c>
      <c r="S217" s="140">
        <v>0</v>
      </c>
      <c r="T217" s="141">
        <f>S217*H217</f>
        <v>0</v>
      </c>
      <c r="AR217" s="142" t="s">
        <v>3306</v>
      </c>
      <c r="AT217" s="142" t="s">
        <v>148</v>
      </c>
      <c r="AU217" s="142" t="s">
        <v>86</v>
      </c>
      <c r="AY217" s="18" t="s">
        <v>146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8" t="s">
        <v>84</v>
      </c>
      <c r="BK217" s="143">
        <f>ROUND(I217*H217,2)</f>
        <v>0</v>
      </c>
      <c r="BL217" s="18" t="s">
        <v>3306</v>
      </c>
      <c r="BM217" s="142" t="s">
        <v>3313</v>
      </c>
    </row>
    <row r="218" spans="2:47" s="1" customFormat="1" ht="12">
      <c r="B218" s="34"/>
      <c r="D218" s="144" t="s">
        <v>155</v>
      </c>
      <c r="F218" s="145" t="s">
        <v>3312</v>
      </c>
      <c r="I218" s="146"/>
      <c r="L218" s="34"/>
      <c r="M218" s="147"/>
      <c r="T218" s="55"/>
      <c r="AT218" s="18" t="s">
        <v>155</v>
      </c>
      <c r="AU218" s="18" t="s">
        <v>86</v>
      </c>
    </row>
    <row r="219" spans="2:47" s="1" customFormat="1" ht="12">
      <c r="B219" s="34"/>
      <c r="D219" s="148" t="s">
        <v>157</v>
      </c>
      <c r="F219" s="149" t="s">
        <v>3314</v>
      </c>
      <c r="I219" s="146"/>
      <c r="L219" s="34"/>
      <c r="M219" s="147"/>
      <c r="T219" s="55"/>
      <c r="AT219" s="18" t="s">
        <v>157</v>
      </c>
      <c r="AU219" s="18" t="s">
        <v>86</v>
      </c>
    </row>
    <row r="220" spans="2:65" s="1" customFormat="1" ht="16.5" customHeight="1">
      <c r="B220" s="129"/>
      <c r="C220" s="130" t="s">
        <v>551</v>
      </c>
      <c r="D220" s="130" t="s">
        <v>148</v>
      </c>
      <c r="E220" s="132" t="s">
        <v>3315</v>
      </c>
      <c r="F220" s="133" t="s">
        <v>3316</v>
      </c>
      <c r="G220" s="134" t="s">
        <v>2272</v>
      </c>
      <c r="H220" s="135">
        <v>1</v>
      </c>
      <c r="I220" s="136"/>
      <c r="J220" s="137">
        <f>ROUND(I220*H220,2)</f>
        <v>0</v>
      </c>
      <c r="K220" s="133" t="s">
        <v>1324</v>
      </c>
      <c r="L220" s="34"/>
      <c r="M220" s="138" t="s">
        <v>3</v>
      </c>
      <c r="N220" s="139" t="s">
        <v>47</v>
      </c>
      <c r="P220" s="140">
        <f>O220*H220</f>
        <v>0</v>
      </c>
      <c r="Q220" s="140">
        <v>0</v>
      </c>
      <c r="R220" s="140">
        <f>Q220*H220</f>
        <v>0</v>
      </c>
      <c r="S220" s="140">
        <v>0</v>
      </c>
      <c r="T220" s="141">
        <f>S220*H220</f>
        <v>0</v>
      </c>
      <c r="AR220" s="142" t="s">
        <v>3306</v>
      </c>
      <c r="AT220" s="142" t="s">
        <v>148</v>
      </c>
      <c r="AU220" s="142" t="s">
        <v>86</v>
      </c>
      <c r="AY220" s="18" t="s">
        <v>146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8" t="s">
        <v>84</v>
      </c>
      <c r="BK220" s="143">
        <f>ROUND(I220*H220,2)</f>
        <v>0</v>
      </c>
      <c r="BL220" s="18" t="s">
        <v>3306</v>
      </c>
      <c r="BM220" s="142" t="s">
        <v>3317</v>
      </c>
    </row>
    <row r="221" spans="2:47" s="1" customFormat="1" ht="12">
      <c r="B221" s="34"/>
      <c r="D221" s="144" t="s">
        <v>155</v>
      </c>
      <c r="F221" s="145" t="s">
        <v>3316</v>
      </c>
      <c r="I221" s="146"/>
      <c r="L221" s="34"/>
      <c r="M221" s="147"/>
      <c r="T221" s="55"/>
      <c r="AT221" s="18" t="s">
        <v>155</v>
      </c>
      <c r="AU221" s="18" t="s">
        <v>86</v>
      </c>
    </row>
    <row r="222" spans="2:47" s="1" customFormat="1" ht="12">
      <c r="B222" s="34"/>
      <c r="D222" s="148" t="s">
        <v>157</v>
      </c>
      <c r="F222" s="149" t="s">
        <v>3318</v>
      </c>
      <c r="I222" s="146"/>
      <c r="L222" s="34"/>
      <c r="M222" s="189"/>
      <c r="N222" s="190"/>
      <c r="O222" s="190"/>
      <c r="P222" s="190"/>
      <c r="Q222" s="190"/>
      <c r="R222" s="190"/>
      <c r="S222" s="190"/>
      <c r="T222" s="191"/>
      <c r="AT222" s="18" t="s">
        <v>157</v>
      </c>
      <c r="AU222" s="18" t="s">
        <v>86</v>
      </c>
    </row>
    <row r="223" spans="2:12" s="1" customFormat="1" ht="6.9" customHeight="1">
      <c r="B223" s="43"/>
      <c r="C223" s="44"/>
      <c r="D223" s="44"/>
      <c r="E223" s="44"/>
      <c r="F223" s="44"/>
      <c r="G223" s="44"/>
      <c r="H223" s="44"/>
      <c r="I223" s="44"/>
      <c r="J223" s="44"/>
      <c r="K223" s="44"/>
      <c r="L223" s="34"/>
    </row>
  </sheetData>
  <autoFilter ref="C84:K22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3_02/713411111"/>
    <hyperlink ref="F98" r:id="rId2" display="https://podminky.urs.cz/item/CS_URS_2023_02/998713202"/>
    <hyperlink ref="F102" r:id="rId3" display="https://podminky.urs.cz/item/CS_URS_2023_02/751111131"/>
    <hyperlink ref="F109" r:id="rId4" display="https://podminky.urs.cz/item/CS_URS_2023_02/751311091"/>
    <hyperlink ref="F114" r:id="rId5" display="https://podminky.urs.cz/item/CS_URS_2023_02/751311092"/>
    <hyperlink ref="F119" r:id="rId6" display="https://podminky.urs.cz/item/CS_URS_2023_02/751322012"/>
    <hyperlink ref="F126" r:id="rId7" display="https://podminky.urs.cz/item/CS_URS_2023_02/751322111"/>
    <hyperlink ref="F133" r:id="rId8" display="https://podminky.urs.cz/item/CS_URS_2023_02/751344112"/>
    <hyperlink ref="F138" r:id="rId9" display="https://podminky.urs.cz/item/CS_URS_2023_02/751344114"/>
    <hyperlink ref="F143" r:id="rId10" display="https://podminky.urs.cz/item/CS_URS_2023_02/751398051"/>
    <hyperlink ref="F148" r:id="rId11" display="https://podminky.urs.cz/item/CS_URS_2023_02/751398102"/>
    <hyperlink ref="F159" r:id="rId12" display="https://podminky.urs.cz/item/CS_URS_2023_02/751398104"/>
    <hyperlink ref="F166" r:id="rId13" display="https://podminky.urs.cz/item/CS_URS_2023_02/751510018"/>
    <hyperlink ref="F170" r:id="rId14" display="https://podminky.urs.cz/item/CS_URS_2023_02/751510042"/>
    <hyperlink ref="F175" r:id="rId15" display="https://podminky.urs.cz/item/CS_URS_2023_02/751537032"/>
    <hyperlink ref="F187" r:id="rId16" display="https://podminky.urs.cz/item/CS_URS_2023_02/751537147"/>
    <hyperlink ref="F193" r:id="rId17" display="https://podminky.urs.cz/item/CS_URS_2023_02/751611122"/>
    <hyperlink ref="F198" r:id="rId18" display="https://podminky.urs.cz/item/CS_URS_2023_02/751791114"/>
    <hyperlink ref="F210" r:id="rId19" display="https://podminky.urs.cz/item/CS_URS_2023_02/998751201"/>
    <hyperlink ref="F215" r:id="rId20" display="https://podminky.urs.cz/item/CS_URS_2023_01/011434000"/>
    <hyperlink ref="F219" r:id="rId21" display="https://podminky.urs.cz/item/CS_URS_2023_01/092103001"/>
    <hyperlink ref="F222" r:id="rId22" display="https://podminky.urs.cz/item/CS_URS_2023_01/092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02"/>
  <sheetViews>
    <sheetView showGridLines="0" workbookViewId="0" topLeftCell="A69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309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101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102</v>
      </c>
      <c r="L4" s="21"/>
      <c r="M4" s="87" t="s">
        <v>11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4" t="str">
        <f>'Rekapitulace stavby'!K6</f>
        <v>Gerontologické centrum Šimůnkova - Rozšíření denního stacionáře</v>
      </c>
      <c r="F7" s="325"/>
      <c r="G7" s="325"/>
      <c r="H7" s="325"/>
      <c r="L7" s="21"/>
    </row>
    <row r="8" spans="2:12" s="1" customFormat="1" ht="12" customHeight="1">
      <c r="B8" s="34"/>
      <c r="D8" s="28" t="s">
        <v>103</v>
      </c>
      <c r="L8" s="34"/>
    </row>
    <row r="9" spans="2:12" s="1" customFormat="1" ht="16.5" customHeight="1">
      <c r="B9" s="34"/>
      <c r="E9" s="303" t="s">
        <v>3319</v>
      </c>
      <c r="F9" s="323"/>
      <c r="G9" s="323"/>
      <c r="H9" s="323"/>
      <c r="L9" s="34"/>
    </row>
    <row r="10" spans="2:12" s="1" customFormat="1" ht="12">
      <c r="B10" s="34"/>
      <c r="L10" s="34"/>
    </row>
    <row r="11" spans="2:12" s="1" customFormat="1" ht="12" customHeight="1">
      <c r="B11" s="34"/>
      <c r="D11" s="28" t="s">
        <v>19</v>
      </c>
      <c r="F11" s="26" t="s">
        <v>20</v>
      </c>
      <c r="I11" s="28" t="s">
        <v>21</v>
      </c>
      <c r="J11" s="26" t="s">
        <v>3</v>
      </c>
      <c r="L11" s="34"/>
    </row>
    <row r="12" spans="2:12" s="1" customFormat="1" ht="12" customHeight="1">
      <c r="B12" s="34"/>
      <c r="D12" s="28" t="s">
        <v>23</v>
      </c>
      <c r="F12" s="26" t="s">
        <v>24</v>
      </c>
      <c r="I12" s="28" t="s">
        <v>25</v>
      </c>
      <c r="J12" s="51" t="str">
        <f>'Rekapitulace stavby'!AN8</f>
        <v>12. 5. 2023</v>
      </c>
      <c r="L12" s="34"/>
    </row>
    <row r="13" spans="2:12" s="1" customFormat="1" ht="10.95" customHeight="1">
      <c r="B13" s="34"/>
      <c r="L13" s="34"/>
    </row>
    <row r="14" spans="2:12" s="1" customFormat="1" ht="12" customHeight="1">
      <c r="B14" s="34"/>
      <c r="D14" s="28" t="s">
        <v>29</v>
      </c>
      <c r="I14" s="28" t="s">
        <v>30</v>
      </c>
      <c r="J14" s="26" t="s">
        <v>3</v>
      </c>
      <c r="L14" s="34"/>
    </row>
    <row r="15" spans="2:12" s="1" customFormat="1" ht="18" customHeight="1">
      <c r="B15" s="34"/>
      <c r="E15" s="26" t="s">
        <v>31</v>
      </c>
      <c r="I15" s="28" t="s">
        <v>32</v>
      </c>
      <c r="J15" s="26" t="s">
        <v>3</v>
      </c>
      <c r="L15" s="34"/>
    </row>
    <row r="16" spans="2:12" s="1" customFormat="1" ht="6.9" customHeight="1">
      <c r="B16" s="34"/>
      <c r="L16" s="34"/>
    </row>
    <row r="17" spans="2:12" s="1" customFormat="1" ht="12" customHeight="1">
      <c r="B17" s="34"/>
      <c r="D17" s="28" t="s">
        <v>33</v>
      </c>
      <c r="I17" s="28" t="s">
        <v>30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26" t="str">
        <f>'Rekapitulace stavby'!E14</f>
        <v>Vyplň údaj</v>
      </c>
      <c r="F18" s="318"/>
      <c r="G18" s="318"/>
      <c r="H18" s="318"/>
      <c r="I18" s="28" t="s">
        <v>32</v>
      </c>
      <c r="J18" s="29" t="str">
        <f>'Rekapitulace stavby'!AN14</f>
        <v>Vyplň údaj</v>
      </c>
      <c r="L18" s="34"/>
    </row>
    <row r="19" spans="2:12" s="1" customFormat="1" ht="6.9" customHeight="1">
      <c r="B19" s="34"/>
      <c r="L19" s="34"/>
    </row>
    <row r="20" spans="2:12" s="1" customFormat="1" ht="12" customHeight="1">
      <c r="B20" s="34"/>
      <c r="D20" s="28" t="s">
        <v>35</v>
      </c>
      <c r="I20" s="28" t="s">
        <v>30</v>
      </c>
      <c r="J20" s="26" t="s">
        <v>3</v>
      </c>
      <c r="L20" s="34"/>
    </row>
    <row r="21" spans="2:12" s="1" customFormat="1" ht="18" customHeight="1">
      <c r="B21" s="34"/>
      <c r="E21" s="26" t="s">
        <v>36</v>
      </c>
      <c r="I21" s="28" t="s">
        <v>32</v>
      </c>
      <c r="J21" s="26" t="s">
        <v>3</v>
      </c>
      <c r="L21" s="34"/>
    </row>
    <row r="22" spans="2:12" s="1" customFormat="1" ht="6.9" customHeight="1">
      <c r="B22" s="34"/>
      <c r="L22" s="34"/>
    </row>
    <row r="23" spans="2:12" s="1" customFormat="1" ht="12" customHeight="1">
      <c r="B23" s="34"/>
      <c r="D23" s="28" t="s">
        <v>38</v>
      </c>
      <c r="I23" s="28" t="s">
        <v>30</v>
      </c>
      <c r="J23" s="26" t="s">
        <v>3</v>
      </c>
      <c r="L23" s="34"/>
    </row>
    <row r="24" spans="2:12" s="1" customFormat="1" ht="18" customHeight="1">
      <c r="B24" s="34"/>
      <c r="E24" s="26" t="s">
        <v>39</v>
      </c>
      <c r="I24" s="28" t="s">
        <v>32</v>
      </c>
      <c r="J24" s="26" t="s">
        <v>3</v>
      </c>
      <c r="L24" s="34"/>
    </row>
    <row r="25" spans="2:12" s="1" customFormat="1" ht="6.9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322" t="s">
        <v>3</v>
      </c>
      <c r="F27" s="322"/>
      <c r="G27" s="322"/>
      <c r="H27" s="322"/>
      <c r="L27" s="88"/>
    </row>
    <row r="28" spans="2:12" s="1" customFormat="1" ht="6.9" customHeight="1">
      <c r="B28" s="34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ROUND(J84,2)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" customHeight="1">
      <c r="B33" s="34"/>
      <c r="D33" s="54" t="s">
        <v>46</v>
      </c>
      <c r="E33" s="28" t="s">
        <v>47</v>
      </c>
      <c r="F33" s="90">
        <f>ROUND((SUM(BE84:BE101)),2)</f>
        <v>0</v>
      </c>
      <c r="I33" s="91">
        <v>0.21</v>
      </c>
      <c r="J33" s="90">
        <f>ROUND(((SUM(BE84:BE101))*I33),2)</f>
        <v>0</v>
      </c>
      <c r="L33" s="34"/>
    </row>
    <row r="34" spans="2:12" s="1" customFormat="1" ht="14.4" customHeight="1">
      <c r="B34" s="34"/>
      <c r="E34" s="28" t="s">
        <v>48</v>
      </c>
      <c r="F34" s="90">
        <f>ROUND((SUM(BF84:BF101)),2)</f>
        <v>0</v>
      </c>
      <c r="I34" s="91">
        <v>0.15</v>
      </c>
      <c r="J34" s="90">
        <f>ROUND(((SUM(BF84:BF101))*I34),2)</f>
        <v>0</v>
      </c>
      <c r="L34" s="34"/>
    </row>
    <row r="35" spans="2:12" s="1" customFormat="1" ht="14.4" customHeight="1" hidden="1">
      <c r="B35" s="34"/>
      <c r="E35" s="28" t="s">
        <v>49</v>
      </c>
      <c r="F35" s="90">
        <f>ROUND((SUM(BG84:BG101)),2)</f>
        <v>0</v>
      </c>
      <c r="I35" s="91">
        <v>0.21</v>
      </c>
      <c r="J35" s="90">
        <f>0</f>
        <v>0</v>
      </c>
      <c r="L35" s="34"/>
    </row>
    <row r="36" spans="2:12" s="1" customFormat="1" ht="14.4" customHeight="1" hidden="1">
      <c r="B36" s="34"/>
      <c r="E36" s="28" t="s">
        <v>50</v>
      </c>
      <c r="F36" s="90">
        <f>ROUND((SUM(BH84:BH101)),2)</f>
        <v>0</v>
      </c>
      <c r="I36" s="91">
        <v>0.15</v>
      </c>
      <c r="J36" s="90">
        <f>0</f>
        <v>0</v>
      </c>
      <c r="L36" s="34"/>
    </row>
    <row r="37" spans="2:12" s="1" customFormat="1" ht="14.4" customHeight="1" hidden="1">
      <c r="B37" s="34"/>
      <c r="E37" s="28" t="s">
        <v>51</v>
      </c>
      <c r="F37" s="90">
        <f>ROUND((SUM(BI84:BI101)),2)</f>
        <v>0</v>
      </c>
      <c r="I37" s="91">
        <v>0</v>
      </c>
      <c r="J37" s="90">
        <f>0</f>
        <v>0</v>
      </c>
      <c r="L37" s="34"/>
    </row>
    <row r="38" spans="2:12" s="1" customFormat="1" ht="6.9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" customHeight="1">
      <c r="B45" s="34"/>
      <c r="C45" s="22" t="s">
        <v>105</v>
      </c>
      <c r="L45" s="34"/>
    </row>
    <row r="46" spans="2:12" s="1" customFormat="1" ht="6.9" customHeight="1">
      <c r="B46" s="34"/>
      <c r="L46" s="34"/>
    </row>
    <row r="47" spans="2:12" s="1" customFormat="1" ht="12" customHeight="1">
      <c r="B47" s="34"/>
      <c r="C47" s="28" t="s">
        <v>17</v>
      </c>
      <c r="L47" s="34"/>
    </row>
    <row r="48" spans="2:12" s="1" customFormat="1" ht="16.5" customHeight="1">
      <c r="B48" s="34"/>
      <c r="E48" s="324" t="str">
        <f>E7</f>
        <v>Gerontologické centrum Šimůnkova - Rozšíření denního stacionáře</v>
      </c>
      <c r="F48" s="325"/>
      <c r="G48" s="325"/>
      <c r="H48" s="325"/>
      <c r="L48" s="34"/>
    </row>
    <row r="49" spans="2:12" s="1" customFormat="1" ht="12" customHeight="1">
      <c r="B49" s="34"/>
      <c r="C49" s="28" t="s">
        <v>103</v>
      </c>
      <c r="L49" s="34"/>
    </row>
    <row r="50" spans="2:12" s="1" customFormat="1" ht="16.5" customHeight="1">
      <c r="B50" s="34"/>
      <c r="E50" s="303" t="str">
        <f>E9</f>
        <v>SO.06 - VRN</v>
      </c>
      <c r="F50" s="323"/>
      <c r="G50" s="323"/>
      <c r="H50" s="323"/>
      <c r="L50" s="34"/>
    </row>
    <row r="51" spans="2:12" s="1" customFormat="1" ht="6.9" customHeight="1">
      <c r="B51" s="34"/>
      <c r="L51" s="34"/>
    </row>
    <row r="52" spans="2:12" s="1" customFormat="1" ht="12" customHeight="1">
      <c r="B52" s="34"/>
      <c r="C52" s="28" t="s">
        <v>23</v>
      </c>
      <c r="F52" s="26" t="str">
        <f>F12</f>
        <v xml:space="preserve"> Šimůnkova 1600/5. Praha 8 - Kobylisy</v>
      </c>
      <c r="I52" s="28" t="s">
        <v>25</v>
      </c>
      <c r="J52" s="51" t="str">
        <f>IF(J12="","",J12)</f>
        <v>12. 5. 2023</v>
      </c>
      <c r="L52" s="34"/>
    </row>
    <row r="53" spans="2:12" s="1" customFormat="1" ht="6.9" customHeight="1">
      <c r="B53" s="34"/>
      <c r="L53" s="34"/>
    </row>
    <row r="54" spans="2:12" s="1" customFormat="1" ht="25.65" customHeight="1">
      <c r="B54" s="34"/>
      <c r="C54" s="28" t="s">
        <v>29</v>
      </c>
      <c r="F54" s="26" t="str">
        <f>E15</f>
        <v>Gerontologické centrum v Praze 8</v>
      </c>
      <c r="I54" s="28" t="s">
        <v>35</v>
      </c>
      <c r="J54" s="32" t="str">
        <f>E21</f>
        <v> ATELIER GENESIS spol. s.r.o.</v>
      </c>
      <c r="L54" s="34"/>
    </row>
    <row r="55" spans="2:12" s="1" customFormat="1" ht="40.2" customHeight="1">
      <c r="B55" s="34"/>
      <c r="C55" s="28" t="s">
        <v>33</v>
      </c>
      <c r="F55" s="26" t="str">
        <f>IF(E18="","",E18)</f>
        <v>Vyplň údaj</v>
      </c>
      <c r="I55" s="28" t="s">
        <v>38</v>
      </c>
      <c r="J55" s="32" t="str">
        <f>E24</f>
        <v xml:space="preserve">S3-Servis,Statika,Stavby s.r.o.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106</v>
      </c>
      <c r="D57" s="92"/>
      <c r="E57" s="92"/>
      <c r="F57" s="92"/>
      <c r="G57" s="92"/>
      <c r="H57" s="92"/>
      <c r="I57" s="92"/>
      <c r="J57" s="99" t="s">
        <v>107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95" customHeight="1">
      <c r="B59" s="34"/>
      <c r="C59" s="100" t="s">
        <v>74</v>
      </c>
      <c r="J59" s="65">
        <f>J84</f>
        <v>0</v>
      </c>
      <c r="L59" s="34"/>
      <c r="AU59" s="18" t="s">
        <v>108</v>
      </c>
    </row>
    <row r="60" spans="2:12" s="8" customFormat="1" ht="24.9" customHeight="1">
      <c r="B60" s="101"/>
      <c r="D60" s="102" t="s">
        <v>3114</v>
      </c>
      <c r="E60" s="103"/>
      <c r="F60" s="103"/>
      <c r="G60" s="103"/>
      <c r="H60" s="103"/>
      <c r="I60" s="103"/>
      <c r="J60" s="104">
        <f>J85</f>
        <v>0</v>
      </c>
      <c r="L60" s="101"/>
    </row>
    <row r="61" spans="2:12" s="9" customFormat="1" ht="19.95" customHeight="1">
      <c r="B61" s="105"/>
      <c r="D61" s="106" t="s">
        <v>3115</v>
      </c>
      <c r="E61" s="107"/>
      <c r="F61" s="107"/>
      <c r="G61" s="107"/>
      <c r="H61" s="107"/>
      <c r="I61" s="107"/>
      <c r="J61" s="108">
        <f>J86</f>
        <v>0</v>
      </c>
      <c r="L61" s="105"/>
    </row>
    <row r="62" spans="2:12" s="9" customFormat="1" ht="19.95" customHeight="1">
      <c r="B62" s="105"/>
      <c r="D62" s="106" t="s">
        <v>3320</v>
      </c>
      <c r="E62" s="107"/>
      <c r="F62" s="107"/>
      <c r="G62" s="107"/>
      <c r="H62" s="107"/>
      <c r="I62" s="107"/>
      <c r="J62" s="108">
        <f>J90</f>
        <v>0</v>
      </c>
      <c r="L62" s="105"/>
    </row>
    <row r="63" spans="2:12" s="9" customFormat="1" ht="19.95" customHeight="1">
      <c r="B63" s="105"/>
      <c r="D63" s="106" t="s">
        <v>3321</v>
      </c>
      <c r="E63" s="107"/>
      <c r="F63" s="107"/>
      <c r="G63" s="107"/>
      <c r="H63" s="107"/>
      <c r="I63" s="107"/>
      <c r="J63" s="108">
        <f>J94</f>
        <v>0</v>
      </c>
      <c r="L63" s="105"/>
    </row>
    <row r="64" spans="2:12" s="9" customFormat="1" ht="19.95" customHeight="1">
      <c r="B64" s="105"/>
      <c r="D64" s="106" t="s">
        <v>3116</v>
      </c>
      <c r="E64" s="107"/>
      <c r="F64" s="107"/>
      <c r="G64" s="107"/>
      <c r="H64" s="107"/>
      <c r="I64" s="107"/>
      <c r="J64" s="108">
        <f>J98</f>
        <v>0</v>
      </c>
      <c r="L64" s="105"/>
    </row>
    <row r="65" spans="2:12" s="1" customFormat="1" ht="21.75" customHeight="1">
      <c r="B65" s="34"/>
      <c r="L65" s="34"/>
    </row>
    <row r="66" spans="2:12" s="1" customFormat="1" ht="6.9" customHeight="1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34"/>
    </row>
    <row r="70" spans="2:12" s="1" customFormat="1" ht="6.9" customHeight="1"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34"/>
    </row>
    <row r="71" spans="2:12" s="1" customFormat="1" ht="24.9" customHeight="1">
      <c r="B71" s="34"/>
      <c r="C71" s="22" t="s">
        <v>131</v>
      </c>
      <c r="L71" s="34"/>
    </row>
    <row r="72" spans="2:12" s="1" customFormat="1" ht="6.9" customHeight="1">
      <c r="B72" s="34"/>
      <c r="L72" s="34"/>
    </row>
    <row r="73" spans="2:12" s="1" customFormat="1" ht="12" customHeight="1">
      <c r="B73" s="34"/>
      <c r="C73" s="28" t="s">
        <v>17</v>
      </c>
      <c r="L73" s="34"/>
    </row>
    <row r="74" spans="2:12" s="1" customFormat="1" ht="16.5" customHeight="1">
      <c r="B74" s="34"/>
      <c r="E74" s="324" t="str">
        <f>E7</f>
        <v>Gerontologické centrum Šimůnkova - Rozšíření denního stacionáře</v>
      </c>
      <c r="F74" s="325"/>
      <c r="G74" s="325"/>
      <c r="H74" s="325"/>
      <c r="L74" s="34"/>
    </row>
    <row r="75" spans="2:12" s="1" customFormat="1" ht="12" customHeight="1">
      <c r="B75" s="34"/>
      <c r="C75" s="28" t="s">
        <v>103</v>
      </c>
      <c r="L75" s="34"/>
    </row>
    <row r="76" spans="2:12" s="1" customFormat="1" ht="16.5" customHeight="1">
      <c r="B76" s="34"/>
      <c r="E76" s="303" t="str">
        <f>E9</f>
        <v>SO.06 - VRN</v>
      </c>
      <c r="F76" s="323"/>
      <c r="G76" s="323"/>
      <c r="H76" s="323"/>
      <c r="L76" s="34"/>
    </row>
    <row r="77" spans="2:12" s="1" customFormat="1" ht="6.9" customHeight="1">
      <c r="B77" s="34"/>
      <c r="L77" s="34"/>
    </row>
    <row r="78" spans="2:12" s="1" customFormat="1" ht="12" customHeight="1">
      <c r="B78" s="34"/>
      <c r="C78" s="28" t="s">
        <v>23</v>
      </c>
      <c r="F78" s="26" t="str">
        <f>F12</f>
        <v xml:space="preserve"> Šimůnkova 1600/5. Praha 8 - Kobylisy</v>
      </c>
      <c r="I78" s="28" t="s">
        <v>25</v>
      </c>
      <c r="J78" s="51" t="str">
        <f>IF(J12="","",J12)</f>
        <v>12. 5. 2023</v>
      </c>
      <c r="L78" s="34"/>
    </row>
    <row r="79" spans="2:12" s="1" customFormat="1" ht="6.9" customHeight="1">
      <c r="B79" s="34"/>
      <c r="L79" s="34"/>
    </row>
    <row r="80" spans="2:12" s="1" customFormat="1" ht="25.65" customHeight="1">
      <c r="B80" s="34"/>
      <c r="C80" s="28" t="s">
        <v>29</v>
      </c>
      <c r="F80" s="26" t="str">
        <f>E15</f>
        <v>Gerontologické centrum v Praze 8</v>
      </c>
      <c r="I80" s="28" t="s">
        <v>35</v>
      </c>
      <c r="J80" s="32" t="str">
        <f>E21</f>
        <v> ATELIER GENESIS spol. s.r.o.</v>
      </c>
      <c r="L80" s="34"/>
    </row>
    <row r="81" spans="2:12" s="1" customFormat="1" ht="40.2" customHeight="1">
      <c r="B81" s="34"/>
      <c r="C81" s="28" t="s">
        <v>33</v>
      </c>
      <c r="F81" s="26" t="str">
        <f>IF(E18="","",E18)</f>
        <v>Vyplň údaj</v>
      </c>
      <c r="I81" s="28" t="s">
        <v>38</v>
      </c>
      <c r="J81" s="32" t="str">
        <f>E24</f>
        <v xml:space="preserve">S3-Servis,Statika,Stavby s.r.o. </v>
      </c>
      <c r="L81" s="34"/>
    </row>
    <row r="82" spans="2:12" s="1" customFormat="1" ht="10.35" customHeight="1">
      <c r="B82" s="34"/>
      <c r="L82" s="34"/>
    </row>
    <row r="83" spans="2:20" s="10" customFormat="1" ht="29.25" customHeight="1">
      <c r="B83" s="109"/>
      <c r="C83" s="110" t="s">
        <v>132</v>
      </c>
      <c r="D83" s="111" t="s">
        <v>61</v>
      </c>
      <c r="E83" s="111" t="s">
        <v>57</v>
      </c>
      <c r="F83" s="111" t="s">
        <v>58</v>
      </c>
      <c r="G83" s="111" t="s">
        <v>133</v>
      </c>
      <c r="H83" s="111" t="s">
        <v>134</v>
      </c>
      <c r="I83" s="111" t="s">
        <v>135</v>
      </c>
      <c r="J83" s="111" t="s">
        <v>107</v>
      </c>
      <c r="K83" s="112" t="s">
        <v>136</v>
      </c>
      <c r="L83" s="109"/>
      <c r="M83" s="58" t="s">
        <v>3</v>
      </c>
      <c r="N83" s="59" t="s">
        <v>46</v>
      </c>
      <c r="O83" s="59" t="s">
        <v>137</v>
      </c>
      <c r="P83" s="59" t="s">
        <v>138</v>
      </c>
      <c r="Q83" s="59" t="s">
        <v>139</v>
      </c>
      <c r="R83" s="59" t="s">
        <v>140</v>
      </c>
      <c r="S83" s="59" t="s">
        <v>141</v>
      </c>
      <c r="T83" s="60" t="s">
        <v>142</v>
      </c>
    </row>
    <row r="84" spans="2:63" s="1" customFormat="1" ht="22.95" customHeight="1">
      <c r="B84" s="34"/>
      <c r="C84" s="63" t="s">
        <v>143</v>
      </c>
      <c r="J84" s="113">
        <f>BK84</f>
        <v>0</v>
      </c>
      <c r="L84" s="34"/>
      <c r="M84" s="61"/>
      <c r="N84" s="52"/>
      <c r="O84" s="52"/>
      <c r="P84" s="114">
        <f>P85</f>
        <v>0</v>
      </c>
      <c r="Q84" s="52"/>
      <c r="R84" s="114">
        <f>R85</f>
        <v>0</v>
      </c>
      <c r="S84" s="52"/>
      <c r="T84" s="115">
        <f>T85</f>
        <v>0</v>
      </c>
      <c r="AT84" s="18" t="s">
        <v>75</v>
      </c>
      <c r="AU84" s="18" t="s">
        <v>108</v>
      </c>
      <c r="BK84" s="116">
        <f>BK85</f>
        <v>0</v>
      </c>
    </row>
    <row r="85" spans="2:63" s="11" customFormat="1" ht="25.95" customHeight="1">
      <c r="B85" s="117"/>
      <c r="D85" s="118" t="s">
        <v>75</v>
      </c>
      <c r="E85" s="119" t="s">
        <v>100</v>
      </c>
      <c r="F85" s="119" t="s">
        <v>3301</v>
      </c>
      <c r="I85" s="120"/>
      <c r="J85" s="121">
        <f>BK85</f>
        <v>0</v>
      </c>
      <c r="L85" s="117"/>
      <c r="M85" s="122"/>
      <c r="P85" s="123">
        <f>P86+P90+P94+P98</f>
        <v>0</v>
      </c>
      <c r="R85" s="123">
        <f>R86+R90+R94+R98</f>
        <v>0</v>
      </c>
      <c r="T85" s="124">
        <f>T86+T90+T94+T98</f>
        <v>0</v>
      </c>
      <c r="AR85" s="118" t="s">
        <v>181</v>
      </c>
      <c r="AT85" s="125" t="s">
        <v>75</v>
      </c>
      <c r="AU85" s="125" t="s">
        <v>76</v>
      </c>
      <c r="AY85" s="118" t="s">
        <v>146</v>
      </c>
      <c r="BK85" s="126">
        <f>BK86+BK90+BK94+BK98</f>
        <v>0</v>
      </c>
    </row>
    <row r="86" spans="2:63" s="11" customFormat="1" ht="22.95" customHeight="1">
      <c r="B86" s="117"/>
      <c r="D86" s="118" t="s">
        <v>75</v>
      </c>
      <c r="E86" s="127" t="s">
        <v>3302</v>
      </c>
      <c r="F86" s="127" t="s">
        <v>3303</v>
      </c>
      <c r="I86" s="120"/>
      <c r="J86" s="128">
        <f>BK86</f>
        <v>0</v>
      </c>
      <c r="L86" s="117"/>
      <c r="M86" s="122"/>
      <c r="P86" s="123">
        <f>SUM(P87:P89)</f>
        <v>0</v>
      </c>
      <c r="R86" s="123">
        <f>SUM(R87:R89)</f>
        <v>0</v>
      </c>
      <c r="T86" s="124">
        <f>SUM(T87:T89)</f>
        <v>0</v>
      </c>
      <c r="AR86" s="118" t="s">
        <v>181</v>
      </c>
      <c r="AT86" s="125" t="s">
        <v>75</v>
      </c>
      <c r="AU86" s="125" t="s">
        <v>84</v>
      </c>
      <c r="AY86" s="118" t="s">
        <v>146</v>
      </c>
      <c r="BK86" s="126">
        <f>SUM(BK87:BK89)</f>
        <v>0</v>
      </c>
    </row>
    <row r="87" spans="2:65" s="1" customFormat="1" ht="16.5" customHeight="1">
      <c r="B87" s="129"/>
      <c r="C87" s="130" t="s">
        <v>84</v>
      </c>
      <c r="D87" s="130" t="s">
        <v>148</v>
      </c>
      <c r="E87" s="132" t="s">
        <v>3322</v>
      </c>
      <c r="F87" s="133" t="s">
        <v>3323</v>
      </c>
      <c r="G87" s="134" t="s">
        <v>2272</v>
      </c>
      <c r="H87" s="135">
        <v>1</v>
      </c>
      <c r="I87" s="136"/>
      <c r="J87" s="137">
        <f>ROUND(I87*H87,2)</f>
        <v>0</v>
      </c>
      <c r="K87" s="133" t="s">
        <v>1324</v>
      </c>
      <c r="L87" s="34"/>
      <c r="M87" s="138" t="s">
        <v>3</v>
      </c>
      <c r="N87" s="139" t="s">
        <v>47</v>
      </c>
      <c r="P87" s="140">
        <f>O87*H87</f>
        <v>0</v>
      </c>
      <c r="Q87" s="140">
        <v>0</v>
      </c>
      <c r="R87" s="140">
        <f>Q87*H87</f>
        <v>0</v>
      </c>
      <c r="S87" s="140">
        <v>0</v>
      </c>
      <c r="T87" s="141">
        <f>S87*H87</f>
        <v>0</v>
      </c>
      <c r="AR87" s="142" t="s">
        <v>3306</v>
      </c>
      <c r="AT87" s="142" t="s">
        <v>148</v>
      </c>
      <c r="AU87" s="142" t="s">
        <v>86</v>
      </c>
      <c r="AY87" s="18" t="s">
        <v>146</v>
      </c>
      <c r="BE87" s="143">
        <f>IF(N87="základní",J87,0)</f>
        <v>0</v>
      </c>
      <c r="BF87" s="143">
        <f>IF(N87="snížená",J87,0)</f>
        <v>0</v>
      </c>
      <c r="BG87" s="143">
        <f>IF(N87="zákl. přenesená",J87,0)</f>
        <v>0</v>
      </c>
      <c r="BH87" s="143">
        <f>IF(N87="sníž. přenesená",J87,0)</f>
        <v>0</v>
      </c>
      <c r="BI87" s="143">
        <f>IF(N87="nulová",J87,0)</f>
        <v>0</v>
      </c>
      <c r="BJ87" s="18" t="s">
        <v>84</v>
      </c>
      <c r="BK87" s="143">
        <f>ROUND(I87*H87,2)</f>
        <v>0</v>
      </c>
      <c r="BL87" s="18" t="s">
        <v>3306</v>
      </c>
      <c r="BM87" s="142" t="s">
        <v>3324</v>
      </c>
    </row>
    <row r="88" spans="2:47" s="1" customFormat="1" ht="12">
      <c r="B88" s="34"/>
      <c r="D88" s="144" t="s">
        <v>155</v>
      </c>
      <c r="F88" s="145" t="s">
        <v>3323</v>
      </c>
      <c r="I88" s="146"/>
      <c r="L88" s="34"/>
      <c r="M88" s="147"/>
      <c r="T88" s="55"/>
      <c r="AT88" s="18" t="s">
        <v>155</v>
      </c>
      <c r="AU88" s="18" t="s">
        <v>86</v>
      </c>
    </row>
    <row r="89" spans="2:47" s="1" customFormat="1" ht="12">
      <c r="B89" s="34"/>
      <c r="D89" s="148" t="s">
        <v>157</v>
      </c>
      <c r="F89" s="149" t="s">
        <v>3325</v>
      </c>
      <c r="I89" s="146"/>
      <c r="L89" s="34"/>
      <c r="M89" s="147"/>
      <c r="T89" s="55"/>
      <c r="AT89" s="18" t="s">
        <v>157</v>
      </c>
      <c r="AU89" s="18" t="s">
        <v>86</v>
      </c>
    </row>
    <row r="90" spans="2:63" s="11" customFormat="1" ht="22.95" customHeight="1">
      <c r="B90" s="117"/>
      <c r="D90" s="118" t="s">
        <v>75</v>
      </c>
      <c r="E90" s="127" t="s">
        <v>3326</v>
      </c>
      <c r="F90" s="127" t="s">
        <v>3327</v>
      </c>
      <c r="I90" s="120"/>
      <c r="J90" s="128">
        <f>BK90</f>
        <v>0</v>
      </c>
      <c r="L90" s="117"/>
      <c r="M90" s="122"/>
      <c r="P90" s="123">
        <f>SUM(P91:P93)</f>
        <v>0</v>
      </c>
      <c r="R90" s="123">
        <f>SUM(R91:R93)</f>
        <v>0</v>
      </c>
      <c r="T90" s="124">
        <f>SUM(T91:T93)</f>
        <v>0</v>
      </c>
      <c r="AR90" s="118" t="s">
        <v>181</v>
      </c>
      <c r="AT90" s="125" t="s">
        <v>75</v>
      </c>
      <c r="AU90" s="125" t="s">
        <v>84</v>
      </c>
      <c r="AY90" s="118" t="s">
        <v>146</v>
      </c>
      <c r="BK90" s="126">
        <f>SUM(BK91:BK93)</f>
        <v>0</v>
      </c>
    </row>
    <row r="91" spans="2:65" s="1" customFormat="1" ht="16.5" customHeight="1">
      <c r="B91" s="129"/>
      <c r="C91" s="130" t="s">
        <v>86</v>
      </c>
      <c r="D91" s="130" t="s">
        <v>148</v>
      </c>
      <c r="E91" s="132" t="s">
        <v>3328</v>
      </c>
      <c r="F91" s="133" t="s">
        <v>3327</v>
      </c>
      <c r="G91" s="134" t="s">
        <v>1004</v>
      </c>
      <c r="H91" s="188"/>
      <c r="I91" s="136"/>
      <c r="J91" s="137">
        <f>ROUND(I91*H91,2)</f>
        <v>0</v>
      </c>
      <c r="K91" s="133" t="s">
        <v>1324</v>
      </c>
      <c r="L91" s="34"/>
      <c r="M91" s="138" t="s">
        <v>3</v>
      </c>
      <c r="N91" s="139" t="s">
        <v>47</v>
      </c>
      <c r="P91" s="140">
        <f>O91*H91</f>
        <v>0</v>
      </c>
      <c r="Q91" s="140">
        <v>0</v>
      </c>
      <c r="R91" s="140">
        <f>Q91*H91</f>
        <v>0</v>
      </c>
      <c r="S91" s="140">
        <v>0</v>
      </c>
      <c r="T91" s="141">
        <f>S91*H91</f>
        <v>0</v>
      </c>
      <c r="AR91" s="142" t="s">
        <v>3306</v>
      </c>
      <c r="AT91" s="142" t="s">
        <v>148</v>
      </c>
      <c r="AU91" s="142" t="s">
        <v>86</v>
      </c>
      <c r="AY91" s="18" t="s">
        <v>146</v>
      </c>
      <c r="BE91" s="143">
        <f>IF(N91="základní",J91,0)</f>
        <v>0</v>
      </c>
      <c r="BF91" s="143">
        <f>IF(N91="snížená",J91,0)</f>
        <v>0</v>
      </c>
      <c r="BG91" s="143">
        <f>IF(N91="zákl. přenesená",J91,0)</f>
        <v>0</v>
      </c>
      <c r="BH91" s="143">
        <f>IF(N91="sníž. přenesená",J91,0)</f>
        <v>0</v>
      </c>
      <c r="BI91" s="143">
        <f>IF(N91="nulová",J91,0)</f>
        <v>0</v>
      </c>
      <c r="BJ91" s="18" t="s">
        <v>84</v>
      </c>
      <c r="BK91" s="143">
        <f>ROUND(I91*H91,2)</f>
        <v>0</v>
      </c>
      <c r="BL91" s="18" t="s">
        <v>3306</v>
      </c>
      <c r="BM91" s="142" t="s">
        <v>3329</v>
      </c>
    </row>
    <row r="92" spans="2:47" s="1" customFormat="1" ht="12">
      <c r="B92" s="34"/>
      <c r="D92" s="144" t="s">
        <v>155</v>
      </c>
      <c r="F92" s="145" t="s">
        <v>3327</v>
      </c>
      <c r="I92" s="146"/>
      <c r="L92" s="34"/>
      <c r="M92" s="147"/>
      <c r="T92" s="55"/>
      <c r="AT92" s="18" t="s">
        <v>155</v>
      </c>
      <c r="AU92" s="18" t="s">
        <v>86</v>
      </c>
    </row>
    <row r="93" spans="2:47" s="1" customFormat="1" ht="12">
      <c r="B93" s="34"/>
      <c r="D93" s="148" t="s">
        <v>157</v>
      </c>
      <c r="F93" s="149" t="s">
        <v>3330</v>
      </c>
      <c r="I93" s="146"/>
      <c r="L93" s="34"/>
      <c r="M93" s="147"/>
      <c r="T93" s="55"/>
      <c r="AT93" s="18" t="s">
        <v>157</v>
      </c>
      <c r="AU93" s="18" t="s">
        <v>86</v>
      </c>
    </row>
    <row r="94" spans="2:63" s="11" customFormat="1" ht="22.95" customHeight="1">
      <c r="B94" s="117"/>
      <c r="D94" s="118" t="s">
        <v>75</v>
      </c>
      <c r="E94" s="127" t="s">
        <v>3331</v>
      </c>
      <c r="F94" s="127" t="s">
        <v>3332</v>
      </c>
      <c r="I94" s="120"/>
      <c r="J94" s="128">
        <f>BK94</f>
        <v>0</v>
      </c>
      <c r="L94" s="117"/>
      <c r="M94" s="122"/>
      <c r="P94" s="123">
        <f>SUM(P95:P97)</f>
        <v>0</v>
      </c>
      <c r="R94" s="123">
        <f>SUM(R95:R97)</f>
        <v>0</v>
      </c>
      <c r="T94" s="124">
        <f>SUM(T95:T97)</f>
        <v>0</v>
      </c>
      <c r="AR94" s="118" t="s">
        <v>181</v>
      </c>
      <c r="AT94" s="125" t="s">
        <v>75</v>
      </c>
      <c r="AU94" s="125" t="s">
        <v>84</v>
      </c>
      <c r="AY94" s="118" t="s">
        <v>146</v>
      </c>
      <c r="BK94" s="126">
        <f>SUM(BK95:BK97)</f>
        <v>0</v>
      </c>
    </row>
    <row r="95" spans="2:65" s="1" customFormat="1" ht="16.5" customHeight="1">
      <c r="B95" s="129"/>
      <c r="C95" s="130" t="s">
        <v>164</v>
      </c>
      <c r="D95" s="130" t="s">
        <v>148</v>
      </c>
      <c r="E95" s="132" t="s">
        <v>3333</v>
      </c>
      <c r="F95" s="133" t="s">
        <v>3334</v>
      </c>
      <c r="G95" s="134" t="s">
        <v>1004</v>
      </c>
      <c r="H95" s="188"/>
      <c r="I95" s="136"/>
      <c r="J95" s="137">
        <f>ROUND(I95*H95,2)</f>
        <v>0</v>
      </c>
      <c r="K95" s="133" t="s">
        <v>1324</v>
      </c>
      <c r="L95" s="34"/>
      <c r="M95" s="138" t="s">
        <v>3</v>
      </c>
      <c r="N95" s="139" t="s">
        <v>47</v>
      </c>
      <c r="P95" s="140">
        <f>O95*H95</f>
        <v>0</v>
      </c>
      <c r="Q95" s="140">
        <v>0</v>
      </c>
      <c r="R95" s="140">
        <f>Q95*H95</f>
        <v>0</v>
      </c>
      <c r="S95" s="140">
        <v>0</v>
      </c>
      <c r="T95" s="141">
        <f>S95*H95</f>
        <v>0</v>
      </c>
      <c r="AR95" s="142" t="s">
        <v>3306</v>
      </c>
      <c r="AT95" s="142" t="s">
        <v>148</v>
      </c>
      <c r="AU95" s="142" t="s">
        <v>86</v>
      </c>
      <c r="AY95" s="18" t="s">
        <v>146</v>
      </c>
      <c r="BE95" s="143">
        <f>IF(N95="základní",J95,0)</f>
        <v>0</v>
      </c>
      <c r="BF95" s="143">
        <f>IF(N95="snížená",J95,0)</f>
        <v>0</v>
      </c>
      <c r="BG95" s="143">
        <f>IF(N95="zákl. přenesená",J95,0)</f>
        <v>0</v>
      </c>
      <c r="BH95" s="143">
        <f>IF(N95="sníž. přenesená",J95,0)</f>
        <v>0</v>
      </c>
      <c r="BI95" s="143">
        <f>IF(N95="nulová",J95,0)</f>
        <v>0</v>
      </c>
      <c r="BJ95" s="18" t="s">
        <v>84</v>
      </c>
      <c r="BK95" s="143">
        <f>ROUND(I95*H95,2)</f>
        <v>0</v>
      </c>
      <c r="BL95" s="18" t="s">
        <v>3306</v>
      </c>
      <c r="BM95" s="142" t="s">
        <v>3335</v>
      </c>
    </row>
    <row r="96" spans="2:47" s="1" customFormat="1" ht="12">
      <c r="B96" s="34"/>
      <c r="D96" s="144" t="s">
        <v>155</v>
      </c>
      <c r="F96" s="145" t="s">
        <v>3334</v>
      </c>
      <c r="I96" s="146"/>
      <c r="L96" s="34"/>
      <c r="M96" s="147"/>
      <c r="T96" s="55"/>
      <c r="AT96" s="18" t="s">
        <v>155</v>
      </c>
      <c r="AU96" s="18" t="s">
        <v>86</v>
      </c>
    </row>
    <row r="97" spans="2:47" s="1" customFormat="1" ht="12">
      <c r="B97" s="34"/>
      <c r="D97" s="148" t="s">
        <v>157</v>
      </c>
      <c r="F97" s="149" t="s">
        <v>3336</v>
      </c>
      <c r="I97" s="146"/>
      <c r="L97" s="34"/>
      <c r="M97" s="147"/>
      <c r="T97" s="55"/>
      <c r="AT97" s="18" t="s">
        <v>157</v>
      </c>
      <c r="AU97" s="18" t="s">
        <v>86</v>
      </c>
    </row>
    <row r="98" spans="2:63" s="11" customFormat="1" ht="22.95" customHeight="1">
      <c r="B98" s="117"/>
      <c r="D98" s="118" t="s">
        <v>75</v>
      </c>
      <c r="E98" s="127" t="s">
        <v>3309</v>
      </c>
      <c r="F98" s="127" t="s">
        <v>3310</v>
      </c>
      <c r="I98" s="120"/>
      <c r="J98" s="128">
        <f>BK98</f>
        <v>0</v>
      </c>
      <c r="L98" s="117"/>
      <c r="M98" s="122"/>
      <c r="P98" s="123">
        <f>SUM(P99:P101)</f>
        <v>0</v>
      </c>
      <c r="R98" s="123">
        <f>SUM(R99:R101)</f>
        <v>0</v>
      </c>
      <c r="T98" s="124">
        <f>SUM(T99:T101)</f>
        <v>0</v>
      </c>
      <c r="AR98" s="118" t="s">
        <v>181</v>
      </c>
      <c r="AT98" s="125" t="s">
        <v>75</v>
      </c>
      <c r="AU98" s="125" t="s">
        <v>84</v>
      </c>
      <c r="AY98" s="118" t="s">
        <v>146</v>
      </c>
      <c r="BK98" s="126">
        <f>SUM(BK99:BK101)</f>
        <v>0</v>
      </c>
    </row>
    <row r="99" spans="2:65" s="1" customFormat="1" ht="16.5" customHeight="1">
      <c r="B99" s="129"/>
      <c r="C99" s="130" t="s">
        <v>153</v>
      </c>
      <c r="D99" s="130" t="s">
        <v>148</v>
      </c>
      <c r="E99" s="132" t="s">
        <v>3315</v>
      </c>
      <c r="F99" s="133" t="s">
        <v>3316</v>
      </c>
      <c r="G99" s="134" t="s">
        <v>736</v>
      </c>
      <c r="H99" s="135">
        <v>1</v>
      </c>
      <c r="I99" s="136"/>
      <c r="J99" s="137">
        <f>ROUND(I99*H99,2)</f>
        <v>0</v>
      </c>
      <c r="K99" s="133" t="s">
        <v>1324</v>
      </c>
      <c r="L99" s="34"/>
      <c r="M99" s="138" t="s">
        <v>3</v>
      </c>
      <c r="N99" s="139" t="s">
        <v>47</v>
      </c>
      <c r="P99" s="140">
        <f>O99*H99</f>
        <v>0</v>
      </c>
      <c r="Q99" s="140">
        <v>0</v>
      </c>
      <c r="R99" s="140">
        <f>Q99*H99</f>
        <v>0</v>
      </c>
      <c r="S99" s="140">
        <v>0</v>
      </c>
      <c r="T99" s="141">
        <f>S99*H99</f>
        <v>0</v>
      </c>
      <c r="AR99" s="142" t="s">
        <v>3306</v>
      </c>
      <c r="AT99" s="142" t="s">
        <v>148</v>
      </c>
      <c r="AU99" s="142" t="s">
        <v>86</v>
      </c>
      <c r="AY99" s="18" t="s">
        <v>146</v>
      </c>
      <c r="BE99" s="143">
        <f>IF(N99="základní",J99,0)</f>
        <v>0</v>
      </c>
      <c r="BF99" s="143">
        <f>IF(N99="snížená",J99,0)</f>
        <v>0</v>
      </c>
      <c r="BG99" s="143">
        <f>IF(N99="zákl. přenesená",J99,0)</f>
        <v>0</v>
      </c>
      <c r="BH99" s="143">
        <f>IF(N99="sníž. přenesená",J99,0)</f>
        <v>0</v>
      </c>
      <c r="BI99" s="143">
        <f>IF(N99="nulová",J99,0)</f>
        <v>0</v>
      </c>
      <c r="BJ99" s="18" t="s">
        <v>84</v>
      </c>
      <c r="BK99" s="143">
        <f>ROUND(I99*H99,2)</f>
        <v>0</v>
      </c>
      <c r="BL99" s="18" t="s">
        <v>3306</v>
      </c>
      <c r="BM99" s="142" t="s">
        <v>3337</v>
      </c>
    </row>
    <row r="100" spans="2:47" s="1" customFormat="1" ht="12">
      <c r="B100" s="34"/>
      <c r="D100" s="144" t="s">
        <v>155</v>
      </c>
      <c r="F100" s="145" t="s">
        <v>3338</v>
      </c>
      <c r="I100" s="146"/>
      <c r="L100" s="34"/>
      <c r="M100" s="147"/>
      <c r="T100" s="55"/>
      <c r="AT100" s="18" t="s">
        <v>155</v>
      </c>
      <c r="AU100" s="18" t="s">
        <v>86</v>
      </c>
    </row>
    <row r="101" spans="2:47" s="1" customFormat="1" ht="12">
      <c r="B101" s="34"/>
      <c r="D101" s="148" t="s">
        <v>157</v>
      </c>
      <c r="F101" s="149" t="s">
        <v>3318</v>
      </c>
      <c r="I101" s="146"/>
      <c r="L101" s="34"/>
      <c r="M101" s="189"/>
      <c r="N101" s="190"/>
      <c r="O101" s="190"/>
      <c r="P101" s="190"/>
      <c r="Q101" s="190"/>
      <c r="R101" s="190"/>
      <c r="S101" s="190"/>
      <c r="T101" s="191"/>
      <c r="AT101" s="18" t="s">
        <v>157</v>
      </c>
      <c r="AU101" s="18" t="s">
        <v>86</v>
      </c>
    </row>
    <row r="102" spans="2:12" s="1" customFormat="1" ht="6.9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4"/>
    </row>
  </sheetData>
  <autoFilter ref="C83:K10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3_01/013254000"/>
    <hyperlink ref="F93" r:id="rId2" display="https://podminky.urs.cz/item/CS_URS_2023_01/030001000"/>
    <hyperlink ref="F97" r:id="rId3" display="https://podminky.urs.cz/item/CS_URS_2023_01/071103000"/>
    <hyperlink ref="F101" r:id="rId4" display="https://podminky.urs.cz/item/CS_URS_2023_01/092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2" customWidth="1"/>
    <col min="2" max="2" width="1.7109375" style="192" customWidth="1"/>
    <col min="3" max="4" width="5.00390625" style="192" customWidth="1"/>
    <col min="5" max="5" width="11.7109375" style="192" customWidth="1"/>
    <col min="6" max="6" width="9.140625" style="192" customWidth="1"/>
    <col min="7" max="7" width="5.00390625" style="192" customWidth="1"/>
    <col min="8" max="8" width="77.8515625" style="192" customWidth="1"/>
    <col min="9" max="10" width="20.00390625" style="192" customWidth="1"/>
    <col min="11" max="11" width="1.7109375" style="192" customWidth="1"/>
  </cols>
  <sheetData>
    <row r="1" ht="37.5" customHeight="1"/>
    <row r="2" spans="2:11" ht="7.5" customHeight="1">
      <c r="B2" s="193"/>
      <c r="C2" s="194"/>
      <c r="D2" s="194"/>
      <c r="E2" s="194"/>
      <c r="F2" s="194"/>
      <c r="G2" s="194"/>
      <c r="H2" s="194"/>
      <c r="I2" s="194"/>
      <c r="J2" s="194"/>
      <c r="K2" s="195"/>
    </row>
    <row r="3" spans="2:11" s="16" customFormat="1" ht="45" customHeight="1">
      <c r="B3" s="196"/>
      <c r="C3" s="328" t="s">
        <v>3339</v>
      </c>
      <c r="D3" s="328"/>
      <c r="E3" s="328"/>
      <c r="F3" s="328"/>
      <c r="G3" s="328"/>
      <c r="H3" s="328"/>
      <c r="I3" s="328"/>
      <c r="J3" s="328"/>
      <c r="K3" s="197"/>
    </row>
    <row r="4" spans="2:11" ht="25.5" customHeight="1">
      <c r="B4" s="198"/>
      <c r="C4" s="333" t="s">
        <v>3340</v>
      </c>
      <c r="D4" s="333"/>
      <c r="E4" s="333"/>
      <c r="F4" s="333"/>
      <c r="G4" s="333"/>
      <c r="H4" s="333"/>
      <c r="I4" s="333"/>
      <c r="J4" s="333"/>
      <c r="K4" s="199"/>
    </row>
    <row r="5" spans="2:11" ht="5.25" customHeight="1">
      <c r="B5" s="198"/>
      <c r="C5" s="200"/>
      <c r="D5" s="200"/>
      <c r="E5" s="200"/>
      <c r="F5" s="200"/>
      <c r="G5" s="200"/>
      <c r="H5" s="200"/>
      <c r="I5" s="200"/>
      <c r="J5" s="200"/>
      <c r="K5" s="199"/>
    </row>
    <row r="6" spans="2:11" ht="15" customHeight="1">
      <c r="B6" s="198"/>
      <c r="C6" s="332" t="s">
        <v>3341</v>
      </c>
      <c r="D6" s="332"/>
      <c r="E6" s="332"/>
      <c r="F6" s="332"/>
      <c r="G6" s="332"/>
      <c r="H6" s="332"/>
      <c r="I6" s="332"/>
      <c r="J6" s="332"/>
      <c r="K6" s="199"/>
    </row>
    <row r="7" spans="2:11" ht="15" customHeight="1">
      <c r="B7" s="202"/>
      <c r="C7" s="332" t="s">
        <v>3342</v>
      </c>
      <c r="D7" s="332"/>
      <c r="E7" s="332"/>
      <c r="F7" s="332"/>
      <c r="G7" s="332"/>
      <c r="H7" s="332"/>
      <c r="I7" s="332"/>
      <c r="J7" s="332"/>
      <c r="K7" s="199"/>
    </row>
    <row r="8" spans="2:11" ht="12.75" customHeight="1">
      <c r="B8" s="202"/>
      <c r="C8" s="201"/>
      <c r="D8" s="201"/>
      <c r="E8" s="201"/>
      <c r="F8" s="201"/>
      <c r="G8" s="201"/>
      <c r="H8" s="201"/>
      <c r="I8" s="201"/>
      <c r="J8" s="201"/>
      <c r="K8" s="199"/>
    </row>
    <row r="9" spans="2:11" ht="15" customHeight="1">
      <c r="B9" s="202"/>
      <c r="C9" s="332" t="s">
        <v>3343</v>
      </c>
      <c r="D9" s="332"/>
      <c r="E9" s="332"/>
      <c r="F9" s="332"/>
      <c r="G9" s="332"/>
      <c r="H9" s="332"/>
      <c r="I9" s="332"/>
      <c r="J9" s="332"/>
      <c r="K9" s="199"/>
    </row>
    <row r="10" spans="2:11" ht="15" customHeight="1">
      <c r="B10" s="202"/>
      <c r="C10" s="201"/>
      <c r="D10" s="332" t="s">
        <v>3344</v>
      </c>
      <c r="E10" s="332"/>
      <c r="F10" s="332"/>
      <c r="G10" s="332"/>
      <c r="H10" s="332"/>
      <c r="I10" s="332"/>
      <c r="J10" s="332"/>
      <c r="K10" s="199"/>
    </row>
    <row r="11" spans="2:11" ht="15" customHeight="1">
      <c r="B11" s="202"/>
      <c r="C11" s="203"/>
      <c r="D11" s="332" t="s">
        <v>3345</v>
      </c>
      <c r="E11" s="332"/>
      <c r="F11" s="332"/>
      <c r="G11" s="332"/>
      <c r="H11" s="332"/>
      <c r="I11" s="332"/>
      <c r="J11" s="332"/>
      <c r="K11" s="199"/>
    </row>
    <row r="12" spans="2:11" ht="15" customHeight="1">
      <c r="B12" s="202"/>
      <c r="C12" s="203"/>
      <c r="D12" s="201"/>
      <c r="E12" s="201"/>
      <c r="F12" s="201"/>
      <c r="G12" s="201"/>
      <c r="H12" s="201"/>
      <c r="I12" s="201"/>
      <c r="J12" s="201"/>
      <c r="K12" s="199"/>
    </row>
    <row r="13" spans="2:11" ht="15" customHeight="1">
      <c r="B13" s="202"/>
      <c r="C13" s="203"/>
      <c r="D13" s="204" t="s">
        <v>3346</v>
      </c>
      <c r="E13" s="201"/>
      <c r="F13" s="201"/>
      <c r="G13" s="201"/>
      <c r="H13" s="201"/>
      <c r="I13" s="201"/>
      <c r="J13" s="201"/>
      <c r="K13" s="199"/>
    </row>
    <row r="14" spans="2:11" ht="12.75" customHeight="1">
      <c r="B14" s="202"/>
      <c r="C14" s="203"/>
      <c r="D14" s="203"/>
      <c r="E14" s="203"/>
      <c r="F14" s="203"/>
      <c r="G14" s="203"/>
      <c r="H14" s="203"/>
      <c r="I14" s="203"/>
      <c r="J14" s="203"/>
      <c r="K14" s="199"/>
    </row>
    <row r="15" spans="2:11" ht="15" customHeight="1">
      <c r="B15" s="202"/>
      <c r="C15" s="203"/>
      <c r="D15" s="332" t="s">
        <v>3347</v>
      </c>
      <c r="E15" s="332"/>
      <c r="F15" s="332"/>
      <c r="G15" s="332"/>
      <c r="H15" s="332"/>
      <c r="I15" s="332"/>
      <c r="J15" s="332"/>
      <c r="K15" s="199"/>
    </row>
    <row r="16" spans="2:11" ht="15" customHeight="1">
      <c r="B16" s="202"/>
      <c r="C16" s="203"/>
      <c r="D16" s="332" t="s">
        <v>3348</v>
      </c>
      <c r="E16" s="332"/>
      <c r="F16" s="332"/>
      <c r="G16" s="332"/>
      <c r="H16" s="332"/>
      <c r="I16" s="332"/>
      <c r="J16" s="332"/>
      <c r="K16" s="199"/>
    </row>
    <row r="17" spans="2:11" ht="15" customHeight="1">
      <c r="B17" s="202"/>
      <c r="C17" s="203"/>
      <c r="D17" s="332" t="s">
        <v>3349</v>
      </c>
      <c r="E17" s="332"/>
      <c r="F17" s="332"/>
      <c r="G17" s="332"/>
      <c r="H17" s="332"/>
      <c r="I17" s="332"/>
      <c r="J17" s="332"/>
      <c r="K17" s="199"/>
    </row>
    <row r="18" spans="2:11" ht="15" customHeight="1">
      <c r="B18" s="202"/>
      <c r="C18" s="203"/>
      <c r="D18" s="203"/>
      <c r="E18" s="205" t="s">
        <v>83</v>
      </c>
      <c r="F18" s="332" t="s">
        <v>3350</v>
      </c>
      <c r="G18" s="332"/>
      <c r="H18" s="332"/>
      <c r="I18" s="332"/>
      <c r="J18" s="332"/>
      <c r="K18" s="199"/>
    </row>
    <row r="19" spans="2:11" ht="15" customHeight="1">
      <c r="B19" s="202"/>
      <c r="C19" s="203"/>
      <c r="D19" s="203"/>
      <c r="E19" s="205" t="s">
        <v>3351</v>
      </c>
      <c r="F19" s="332" t="s">
        <v>3352</v>
      </c>
      <c r="G19" s="332"/>
      <c r="H19" s="332"/>
      <c r="I19" s="332"/>
      <c r="J19" s="332"/>
      <c r="K19" s="199"/>
    </row>
    <row r="20" spans="2:11" ht="15" customHeight="1">
      <c r="B20" s="202"/>
      <c r="C20" s="203"/>
      <c r="D20" s="203"/>
      <c r="E20" s="205" t="s">
        <v>3353</v>
      </c>
      <c r="F20" s="332" t="s">
        <v>3354</v>
      </c>
      <c r="G20" s="332"/>
      <c r="H20" s="332"/>
      <c r="I20" s="332"/>
      <c r="J20" s="332"/>
      <c r="K20" s="199"/>
    </row>
    <row r="21" spans="2:11" ht="15" customHeight="1">
      <c r="B21" s="202"/>
      <c r="C21" s="203"/>
      <c r="D21" s="203"/>
      <c r="E21" s="205" t="s">
        <v>3355</v>
      </c>
      <c r="F21" s="332" t="s">
        <v>3356</v>
      </c>
      <c r="G21" s="332"/>
      <c r="H21" s="332"/>
      <c r="I21" s="332"/>
      <c r="J21" s="332"/>
      <c r="K21" s="199"/>
    </row>
    <row r="22" spans="2:11" ht="15" customHeight="1">
      <c r="B22" s="202"/>
      <c r="C22" s="203"/>
      <c r="D22" s="203"/>
      <c r="E22" s="205" t="s">
        <v>3357</v>
      </c>
      <c r="F22" s="332" t="s">
        <v>3358</v>
      </c>
      <c r="G22" s="332"/>
      <c r="H22" s="332"/>
      <c r="I22" s="332"/>
      <c r="J22" s="332"/>
      <c r="K22" s="199"/>
    </row>
    <row r="23" spans="2:11" ht="15" customHeight="1">
      <c r="B23" s="202"/>
      <c r="C23" s="203"/>
      <c r="D23" s="203"/>
      <c r="E23" s="205" t="s">
        <v>3359</v>
      </c>
      <c r="F23" s="332" t="s">
        <v>3360</v>
      </c>
      <c r="G23" s="332"/>
      <c r="H23" s="332"/>
      <c r="I23" s="332"/>
      <c r="J23" s="332"/>
      <c r="K23" s="199"/>
    </row>
    <row r="24" spans="2:11" ht="12.75" customHeight="1">
      <c r="B24" s="202"/>
      <c r="C24" s="203"/>
      <c r="D24" s="203"/>
      <c r="E24" s="203"/>
      <c r="F24" s="203"/>
      <c r="G24" s="203"/>
      <c r="H24" s="203"/>
      <c r="I24" s="203"/>
      <c r="J24" s="203"/>
      <c r="K24" s="199"/>
    </row>
    <row r="25" spans="2:11" ht="15" customHeight="1">
      <c r="B25" s="202"/>
      <c r="C25" s="332" t="s">
        <v>3361</v>
      </c>
      <c r="D25" s="332"/>
      <c r="E25" s="332"/>
      <c r="F25" s="332"/>
      <c r="G25" s="332"/>
      <c r="H25" s="332"/>
      <c r="I25" s="332"/>
      <c r="J25" s="332"/>
      <c r="K25" s="199"/>
    </row>
    <row r="26" spans="2:11" ht="15" customHeight="1">
      <c r="B26" s="202"/>
      <c r="C26" s="332" t="s">
        <v>3362</v>
      </c>
      <c r="D26" s="332"/>
      <c r="E26" s="332"/>
      <c r="F26" s="332"/>
      <c r="G26" s="332"/>
      <c r="H26" s="332"/>
      <c r="I26" s="332"/>
      <c r="J26" s="332"/>
      <c r="K26" s="199"/>
    </row>
    <row r="27" spans="2:11" ht="15" customHeight="1">
      <c r="B27" s="202"/>
      <c r="C27" s="201"/>
      <c r="D27" s="332" t="s">
        <v>3363</v>
      </c>
      <c r="E27" s="332"/>
      <c r="F27" s="332"/>
      <c r="G27" s="332"/>
      <c r="H27" s="332"/>
      <c r="I27" s="332"/>
      <c r="J27" s="332"/>
      <c r="K27" s="199"/>
    </row>
    <row r="28" spans="2:11" ht="15" customHeight="1">
      <c r="B28" s="202"/>
      <c r="C28" s="203"/>
      <c r="D28" s="332" t="s">
        <v>3364</v>
      </c>
      <c r="E28" s="332"/>
      <c r="F28" s="332"/>
      <c r="G28" s="332"/>
      <c r="H28" s="332"/>
      <c r="I28" s="332"/>
      <c r="J28" s="332"/>
      <c r="K28" s="199"/>
    </row>
    <row r="29" spans="2:11" ht="12.75" customHeight="1">
      <c r="B29" s="202"/>
      <c r="C29" s="203"/>
      <c r="D29" s="203"/>
      <c r="E29" s="203"/>
      <c r="F29" s="203"/>
      <c r="G29" s="203"/>
      <c r="H29" s="203"/>
      <c r="I29" s="203"/>
      <c r="J29" s="203"/>
      <c r="K29" s="199"/>
    </row>
    <row r="30" spans="2:11" ht="15" customHeight="1">
      <c r="B30" s="202"/>
      <c r="C30" s="203"/>
      <c r="D30" s="332" t="s">
        <v>3365</v>
      </c>
      <c r="E30" s="332"/>
      <c r="F30" s="332"/>
      <c r="G30" s="332"/>
      <c r="H30" s="332"/>
      <c r="I30" s="332"/>
      <c r="J30" s="332"/>
      <c r="K30" s="199"/>
    </row>
    <row r="31" spans="2:11" ht="15" customHeight="1">
      <c r="B31" s="202"/>
      <c r="C31" s="203"/>
      <c r="D31" s="332" t="s">
        <v>3366</v>
      </c>
      <c r="E31" s="332"/>
      <c r="F31" s="332"/>
      <c r="G31" s="332"/>
      <c r="H31" s="332"/>
      <c r="I31" s="332"/>
      <c r="J31" s="332"/>
      <c r="K31" s="199"/>
    </row>
    <row r="32" spans="2:11" ht="12.75" customHeight="1">
      <c r="B32" s="202"/>
      <c r="C32" s="203"/>
      <c r="D32" s="203"/>
      <c r="E32" s="203"/>
      <c r="F32" s="203"/>
      <c r="G32" s="203"/>
      <c r="H32" s="203"/>
      <c r="I32" s="203"/>
      <c r="J32" s="203"/>
      <c r="K32" s="199"/>
    </row>
    <row r="33" spans="2:11" ht="15" customHeight="1">
      <c r="B33" s="202"/>
      <c r="C33" s="203"/>
      <c r="D33" s="332" t="s">
        <v>3367</v>
      </c>
      <c r="E33" s="332"/>
      <c r="F33" s="332"/>
      <c r="G33" s="332"/>
      <c r="H33" s="332"/>
      <c r="I33" s="332"/>
      <c r="J33" s="332"/>
      <c r="K33" s="199"/>
    </row>
    <row r="34" spans="2:11" ht="15" customHeight="1">
      <c r="B34" s="202"/>
      <c r="C34" s="203"/>
      <c r="D34" s="332" t="s">
        <v>3368</v>
      </c>
      <c r="E34" s="332"/>
      <c r="F34" s="332"/>
      <c r="G34" s="332"/>
      <c r="H34" s="332"/>
      <c r="I34" s="332"/>
      <c r="J34" s="332"/>
      <c r="K34" s="199"/>
    </row>
    <row r="35" spans="2:11" ht="15" customHeight="1">
      <c r="B35" s="202"/>
      <c r="C35" s="203"/>
      <c r="D35" s="332" t="s">
        <v>3369</v>
      </c>
      <c r="E35" s="332"/>
      <c r="F35" s="332"/>
      <c r="G35" s="332"/>
      <c r="H35" s="332"/>
      <c r="I35" s="332"/>
      <c r="J35" s="332"/>
      <c r="K35" s="199"/>
    </row>
    <row r="36" spans="2:11" ht="15" customHeight="1">
      <c r="B36" s="202"/>
      <c r="C36" s="203"/>
      <c r="D36" s="201"/>
      <c r="E36" s="204" t="s">
        <v>132</v>
      </c>
      <c r="F36" s="201"/>
      <c r="G36" s="332" t="s">
        <v>3370</v>
      </c>
      <c r="H36" s="332"/>
      <c r="I36" s="332"/>
      <c r="J36" s="332"/>
      <c r="K36" s="199"/>
    </row>
    <row r="37" spans="2:11" ht="30.75" customHeight="1">
      <c r="B37" s="202"/>
      <c r="C37" s="203"/>
      <c r="D37" s="201"/>
      <c r="E37" s="204" t="s">
        <v>3371</v>
      </c>
      <c r="F37" s="201"/>
      <c r="G37" s="332" t="s">
        <v>3372</v>
      </c>
      <c r="H37" s="332"/>
      <c r="I37" s="332"/>
      <c r="J37" s="332"/>
      <c r="K37" s="199"/>
    </row>
    <row r="38" spans="2:11" ht="15" customHeight="1">
      <c r="B38" s="202"/>
      <c r="C38" s="203"/>
      <c r="D38" s="201"/>
      <c r="E38" s="204" t="s">
        <v>57</v>
      </c>
      <c r="F38" s="201"/>
      <c r="G38" s="332" t="s">
        <v>3373</v>
      </c>
      <c r="H38" s="332"/>
      <c r="I38" s="332"/>
      <c r="J38" s="332"/>
      <c r="K38" s="199"/>
    </row>
    <row r="39" spans="2:11" ht="15" customHeight="1">
      <c r="B39" s="202"/>
      <c r="C39" s="203"/>
      <c r="D39" s="201"/>
      <c r="E39" s="204" t="s">
        <v>58</v>
      </c>
      <c r="F39" s="201"/>
      <c r="G39" s="332" t="s">
        <v>3374</v>
      </c>
      <c r="H39" s="332"/>
      <c r="I39" s="332"/>
      <c r="J39" s="332"/>
      <c r="K39" s="199"/>
    </row>
    <row r="40" spans="2:11" ht="15" customHeight="1">
      <c r="B40" s="202"/>
      <c r="C40" s="203"/>
      <c r="D40" s="201"/>
      <c r="E40" s="204" t="s">
        <v>133</v>
      </c>
      <c r="F40" s="201"/>
      <c r="G40" s="332" t="s">
        <v>3375</v>
      </c>
      <c r="H40" s="332"/>
      <c r="I40" s="332"/>
      <c r="J40" s="332"/>
      <c r="K40" s="199"/>
    </row>
    <row r="41" spans="2:11" ht="15" customHeight="1">
      <c r="B41" s="202"/>
      <c r="C41" s="203"/>
      <c r="D41" s="201"/>
      <c r="E41" s="204" t="s">
        <v>134</v>
      </c>
      <c r="F41" s="201"/>
      <c r="G41" s="332" t="s">
        <v>3376</v>
      </c>
      <c r="H41" s="332"/>
      <c r="I41" s="332"/>
      <c r="J41" s="332"/>
      <c r="K41" s="199"/>
    </row>
    <row r="42" spans="2:11" ht="15" customHeight="1">
      <c r="B42" s="202"/>
      <c r="C42" s="203"/>
      <c r="D42" s="201"/>
      <c r="E42" s="204" t="s">
        <v>3377</v>
      </c>
      <c r="F42" s="201"/>
      <c r="G42" s="332" t="s">
        <v>3378</v>
      </c>
      <c r="H42" s="332"/>
      <c r="I42" s="332"/>
      <c r="J42" s="332"/>
      <c r="K42" s="199"/>
    </row>
    <row r="43" spans="2:11" ht="15" customHeight="1">
      <c r="B43" s="202"/>
      <c r="C43" s="203"/>
      <c r="D43" s="201"/>
      <c r="E43" s="204"/>
      <c r="F43" s="201"/>
      <c r="G43" s="332" t="s">
        <v>3379</v>
      </c>
      <c r="H43" s="332"/>
      <c r="I43" s="332"/>
      <c r="J43" s="332"/>
      <c r="K43" s="199"/>
    </row>
    <row r="44" spans="2:11" ht="15" customHeight="1">
      <c r="B44" s="202"/>
      <c r="C44" s="203"/>
      <c r="D44" s="201"/>
      <c r="E44" s="204" t="s">
        <v>3380</v>
      </c>
      <c r="F44" s="201"/>
      <c r="G44" s="332" t="s">
        <v>3381</v>
      </c>
      <c r="H44" s="332"/>
      <c r="I44" s="332"/>
      <c r="J44" s="332"/>
      <c r="K44" s="199"/>
    </row>
    <row r="45" spans="2:11" ht="15" customHeight="1">
      <c r="B45" s="202"/>
      <c r="C45" s="203"/>
      <c r="D45" s="201"/>
      <c r="E45" s="204" t="s">
        <v>136</v>
      </c>
      <c r="F45" s="201"/>
      <c r="G45" s="332" t="s">
        <v>3382</v>
      </c>
      <c r="H45" s="332"/>
      <c r="I45" s="332"/>
      <c r="J45" s="332"/>
      <c r="K45" s="199"/>
    </row>
    <row r="46" spans="2:11" ht="12.75" customHeight="1">
      <c r="B46" s="202"/>
      <c r="C46" s="203"/>
      <c r="D46" s="201"/>
      <c r="E46" s="201"/>
      <c r="F46" s="201"/>
      <c r="G46" s="201"/>
      <c r="H46" s="201"/>
      <c r="I46" s="201"/>
      <c r="J46" s="201"/>
      <c r="K46" s="199"/>
    </row>
    <row r="47" spans="2:11" ht="15" customHeight="1">
      <c r="B47" s="202"/>
      <c r="C47" s="203"/>
      <c r="D47" s="332" t="s">
        <v>3383</v>
      </c>
      <c r="E47" s="332"/>
      <c r="F47" s="332"/>
      <c r="G47" s="332"/>
      <c r="H47" s="332"/>
      <c r="I47" s="332"/>
      <c r="J47" s="332"/>
      <c r="K47" s="199"/>
    </row>
    <row r="48" spans="2:11" ht="15" customHeight="1">
      <c r="B48" s="202"/>
      <c r="C48" s="203"/>
      <c r="D48" s="203"/>
      <c r="E48" s="332" t="s">
        <v>3384</v>
      </c>
      <c r="F48" s="332"/>
      <c r="G48" s="332"/>
      <c r="H48" s="332"/>
      <c r="I48" s="332"/>
      <c r="J48" s="332"/>
      <c r="K48" s="199"/>
    </row>
    <row r="49" spans="2:11" ht="15" customHeight="1">
      <c r="B49" s="202"/>
      <c r="C49" s="203"/>
      <c r="D49" s="203"/>
      <c r="E49" s="332" t="s">
        <v>3385</v>
      </c>
      <c r="F49" s="332"/>
      <c r="G49" s="332"/>
      <c r="H49" s="332"/>
      <c r="I49" s="332"/>
      <c r="J49" s="332"/>
      <c r="K49" s="199"/>
    </row>
    <row r="50" spans="2:11" ht="15" customHeight="1">
      <c r="B50" s="202"/>
      <c r="C50" s="203"/>
      <c r="D50" s="203"/>
      <c r="E50" s="332" t="s">
        <v>3386</v>
      </c>
      <c r="F50" s="332"/>
      <c r="G50" s="332"/>
      <c r="H50" s="332"/>
      <c r="I50" s="332"/>
      <c r="J50" s="332"/>
      <c r="K50" s="199"/>
    </row>
    <row r="51" spans="2:11" ht="15" customHeight="1">
      <c r="B51" s="202"/>
      <c r="C51" s="203"/>
      <c r="D51" s="332" t="s">
        <v>3387</v>
      </c>
      <c r="E51" s="332"/>
      <c r="F51" s="332"/>
      <c r="G51" s="332"/>
      <c r="H51" s="332"/>
      <c r="I51" s="332"/>
      <c r="J51" s="332"/>
      <c r="K51" s="199"/>
    </row>
    <row r="52" spans="2:11" ht="25.5" customHeight="1">
      <c r="B52" s="198"/>
      <c r="C52" s="333" t="s">
        <v>3388</v>
      </c>
      <c r="D52" s="333"/>
      <c r="E52" s="333"/>
      <c r="F52" s="333"/>
      <c r="G52" s="333"/>
      <c r="H52" s="333"/>
      <c r="I52" s="333"/>
      <c r="J52" s="333"/>
      <c r="K52" s="199"/>
    </row>
    <row r="53" spans="2:11" ht="5.25" customHeight="1">
      <c r="B53" s="198"/>
      <c r="C53" s="200"/>
      <c r="D53" s="200"/>
      <c r="E53" s="200"/>
      <c r="F53" s="200"/>
      <c r="G53" s="200"/>
      <c r="H53" s="200"/>
      <c r="I53" s="200"/>
      <c r="J53" s="200"/>
      <c r="K53" s="199"/>
    </row>
    <row r="54" spans="2:11" ht="15" customHeight="1">
      <c r="B54" s="198"/>
      <c r="C54" s="332" t="s">
        <v>3389</v>
      </c>
      <c r="D54" s="332"/>
      <c r="E54" s="332"/>
      <c r="F54" s="332"/>
      <c r="G54" s="332"/>
      <c r="H54" s="332"/>
      <c r="I54" s="332"/>
      <c r="J54" s="332"/>
      <c r="K54" s="199"/>
    </row>
    <row r="55" spans="2:11" ht="15" customHeight="1">
      <c r="B55" s="198"/>
      <c r="C55" s="332" t="s">
        <v>3390</v>
      </c>
      <c r="D55" s="332"/>
      <c r="E55" s="332"/>
      <c r="F55" s="332"/>
      <c r="G55" s="332"/>
      <c r="H55" s="332"/>
      <c r="I55" s="332"/>
      <c r="J55" s="332"/>
      <c r="K55" s="199"/>
    </row>
    <row r="56" spans="2:11" ht="12.75" customHeight="1">
      <c r="B56" s="198"/>
      <c r="C56" s="201"/>
      <c r="D56" s="201"/>
      <c r="E56" s="201"/>
      <c r="F56" s="201"/>
      <c r="G56" s="201"/>
      <c r="H56" s="201"/>
      <c r="I56" s="201"/>
      <c r="J56" s="201"/>
      <c r="K56" s="199"/>
    </row>
    <row r="57" spans="2:11" ht="15" customHeight="1">
      <c r="B57" s="198"/>
      <c r="C57" s="332" t="s">
        <v>3391</v>
      </c>
      <c r="D57" s="332"/>
      <c r="E57" s="332"/>
      <c r="F57" s="332"/>
      <c r="G57" s="332"/>
      <c r="H57" s="332"/>
      <c r="I57" s="332"/>
      <c r="J57" s="332"/>
      <c r="K57" s="199"/>
    </row>
    <row r="58" spans="2:11" ht="15" customHeight="1">
      <c r="B58" s="198"/>
      <c r="C58" s="203"/>
      <c r="D58" s="332" t="s">
        <v>3392</v>
      </c>
      <c r="E58" s="332"/>
      <c r="F58" s="332"/>
      <c r="G58" s="332"/>
      <c r="H58" s="332"/>
      <c r="I58" s="332"/>
      <c r="J58" s="332"/>
      <c r="K58" s="199"/>
    </row>
    <row r="59" spans="2:11" ht="15" customHeight="1">
      <c r="B59" s="198"/>
      <c r="C59" s="203"/>
      <c r="D59" s="332" t="s">
        <v>3393</v>
      </c>
      <c r="E59" s="332"/>
      <c r="F59" s="332"/>
      <c r="G59" s="332"/>
      <c r="H59" s="332"/>
      <c r="I59" s="332"/>
      <c r="J59" s="332"/>
      <c r="K59" s="199"/>
    </row>
    <row r="60" spans="2:11" ht="15" customHeight="1">
      <c r="B60" s="198"/>
      <c r="C60" s="203"/>
      <c r="D60" s="332" t="s">
        <v>3394</v>
      </c>
      <c r="E60" s="332"/>
      <c r="F60" s="332"/>
      <c r="G60" s="332"/>
      <c r="H60" s="332"/>
      <c r="I60" s="332"/>
      <c r="J60" s="332"/>
      <c r="K60" s="199"/>
    </row>
    <row r="61" spans="2:11" ht="15" customHeight="1">
      <c r="B61" s="198"/>
      <c r="C61" s="203"/>
      <c r="D61" s="332" t="s">
        <v>3395</v>
      </c>
      <c r="E61" s="332"/>
      <c r="F61" s="332"/>
      <c r="G61" s="332"/>
      <c r="H61" s="332"/>
      <c r="I61" s="332"/>
      <c r="J61" s="332"/>
      <c r="K61" s="199"/>
    </row>
    <row r="62" spans="2:11" ht="15" customHeight="1">
      <c r="B62" s="198"/>
      <c r="C62" s="203"/>
      <c r="D62" s="334" t="s">
        <v>3396</v>
      </c>
      <c r="E62" s="334"/>
      <c r="F62" s="334"/>
      <c r="G62" s="334"/>
      <c r="H62" s="334"/>
      <c r="I62" s="334"/>
      <c r="J62" s="334"/>
      <c r="K62" s="199"/>
    </row>
    <row r="63" spans="2:11" ht="15" customHeight="1">
      <c r="B63" s="198"/>
      <c r="C63" s="203"/>
      <c r="D63" s="332" t="s">
        <v>3397</v>
      </c>
      <c r="E63" s="332"/>
      <c r="F63" s="332"/>
      <c r="G63" s="332"/>
      <c r="H63" s="332"/>
      <c r="I63" s="332"/>
      <c r="J63" s="332"/>
      <c r="K63" s="199"/>
    </row>
    <row r="64" spans="2:11" ht="12.75" customHeight="1">
      <c r="B64" s="198"/>
      <c r="C64" s="203"/>
      <c r="D64" s="203"/>
      <c r="E64" s="206"/>
      <c r="F64" s="203"/>
      <c r="G64" s="203"/>
      <c r="H64" s="203"/>
      <c r="I64" s="203"/>
      <c r="J64" s="203"/>
      <c r="K64" s="199"/>
    </row>
    <row r="65" spans="2:11" ht="15" customHeight="1">
      <c r="B65" s="198"/>
      <c r="C65" s="203"/>
      <c r="D65" s="332" t="s">
        <v>3398</v>
      </c>
      <c r="E65" s="332"/>
      <c r="F65" s="332"/>
      <c r="G65" s="332"/>
      <c r="H65" s="332"/>
      <c r="I65" s="332"/>
      <c r="J65" s="332"/>
      <c r="K65" s="199"/>
    </row>
    <row r="66" spans="2:11" ht="15" customHeight="1">
      <c r="B66" s="198"/>
      <c r="C66" s="203"/>
      <c r="D66" s="334" t="s">
        <v>3399</v>
      </c>
      <c r="E66" s="334"/>
      <c r="F66" s="334"/>
      <c r="G66" s="334"/>
      <c r="H66" s="334"/>
      <c r="I66" s="334"/>
      <c r="J66" s="334"/>
      <c r="K66" s="199"/>
    </row>
    <row r="67" spans="2:11" ht="15" customHeight="1">
      <c r="B67" s="198"/>
      <c r="C67" s="203"/>
      <c r="D67" s="332" t="s">
        <v>3400</v>
      </c>
      <c r="E67" s="332"/>
      <c r="F67" s="332"/>
      <c r="G67" s="332"/>
      <c r="H67" s="332"/>
      <c r="I67" s="332"/>
      <c r="J67" s="332"/>
      <c r="K67" s="199"/>
    </row>
    <row r="68" spans="2:11" ht="15" customHeight="1">
      <c r="B68" s="198"/>
      <c r="C68" s="203"/>
      <c r="D68" s="332" t="s">
        <v>3401</v>
      </c>
      <c r="E68" s="332"/>
      <c r="F68" s="332"/>
      <c r="G68" s="332"/>
      <c r="H68" s="332"/>
      <c r="I68" s="332"/>
      <c r="J68" s="332"/>
      <c r="K68" s="199"/>
    </row>
    <row r="69" spans="2:11" ht="15" customHeight="1">
      <c r="B69" s="198"/>
      <c r="C69" s="203"/>
      <c r="D69" s="332" t="s">
        <v>3402</v>
      </c>
      <c r="E69" s="332"/>
      <c r="F69" s="332"/>
      <c r="G69" s="332"/>
      <c r="H69" s="332"/>
      <c r="I69" s="332"/>
      <c r="J69" s="332"/>
      <c r="K69" s="199"/>
    </row>
    <row r="70" spans="2:11" ht="15" customHeight="1">
      <c r="B70" s="198"/>
      <c r="C70" s="203"/>
      <c r="D70" s="332" t="s">
        <v>3403</v>
      </c>
      <c r="E70" s="332"/>
      <c r="F70" s="332"/>
      <c r="G70" s="332"/>
      <c r="H70" s="332"/>
      <c r="I70" s="332"/>
      <c r="J70" s="332"/>
      <c r="K70" s="199"/>
    </row>
    <row r="71" spans="2:11" ht="12.75" customHeight="1">
      <c r="B71" s="207"/>
      <c r="C71" s="208"/>
      <c r="D71" s="208"/>
      <c r="E71" s="208"/>
      <c r="F71" s="208"/>
      <c r="G71" s="208"/>
      <c r="H71" s="208"/>
      <c r="I71" s="208"/>
      <c r="J71" s="208"/>
      <c r="K71" s="209"/>
    </row>
    <row r="72" spans="2:11" ht="18.75" customHeight="1">
      <c r="B72" s="210"/>
      <c r="C72" s="210"/>
      <c r="D72" s="210"/>
      <c r="E72" s="210"/>
      <c r="F72" s="210"/>
      <c r="G72" s="210"/>
      <c r="H72" s="210"/>
      <c r="I72" s="210"/>
      <c r="J72" s="210"/>
      <c r="K72" s="211"/>
    </row>
    <row r="73" spans="2:11" ht="18.75" customHeight="1">
      <c r="B73" s="211"/>
      <c r="C73" s="211"/>
      <c r="D73" s="211"/>
      <c r="E73" s="211"/>
      <c r="F73" s="211"/>
      <c r="G73" s="211"/>
      <c r="H73" s="211"/>
      <c r="I73" s="211"/>
      <c r="J73" s="211"/>
      <c r="K73" s="211"/>
    </row>
    <row r="74" spans="2:11" ht="7.5" customHeight="1">
      <c r="B74" s="212"/>
      <c r="C74" s="213"/>
      <c r="D74" s="213"/>
      <c r="E74" s="213"/>
      <c r="F74" s="213"/>
      <c r="G74" s="213"/>
      <c r="H74" s="213"/>
      <c r="I74" s="213"/>
      <c r="J74" s="213"/>
      <c r="K74" s="214"/>
    </row>
    <row r="75" spans="2:11" ht="45" customHeight="1">
      <c r="B75" s="215"/>
      <c r="C75" s="327" t="s">
        <v>3404</v>
      </c>
      <c r="D75" s="327"/>
      <c r="E75" s="327"/>
      <c r="F75" s="327"/>
      <c r="G75" s="327"/>
      <c r="H75" s="327"/>
      <c r="I75" s="327"/>
      <c r="J75" s="327"/>
      <c r="K75" s="216"/>
    </row>
    <row r="76" spans="2:11" ht="17.25" customHeight="1">
      <c r="B76" s="215"/>
      <c r="C76" s="217" t="s">
        <v>3405</v>
      </c>
      <c r="D76" s="217"/>
      <c r="E76" s="217"/>
      <c r="F76" s="217" t="s">
        <v>3406</v>
      </c>
      <c r="G76" s="218"/>
      <c r="H76" s="217" t="s">
        <v>58</v>
      </c>
      <c r="I76" s="217" t="s">
        <v>61</v>
      </c>
      <c r="J76" s="217" t="s">
        <v>3407</v>
      </c>
      <c r="K76" s="216"/>
    </row>
    <row r="77" spans="2:11" ht="17.25" customHeight="1">
      <c r="B77" s="215"/>
      <c r="C77" s="219" t="s">
        <v>3408</v>
      </c>
      <c r="D77" s="219"/>
      <c r="E77" s="219"/>
      <c r="F77" s="220" t="s">
        <v>3409</v>
      </c>
      <c r="G77" s="221"/>
      <c r="H77" s="219"/>
      <c r="I77" s="219"/>
      <c r="J77" s="219" t="s">
        <v>3410</v>
      </c>
      <c r="K77" s="216"/>
    </row>
    <row r="78" spans="2:11" ht="5.25" customHeight="1">
      <c r="B78" s="215"/>
      <c r="C78" s="222"/>
      <c r="D78" s="222"/>
      <c r="E78" s="222"/>
      <c r="F78" s="222"/>
      <c r="G78" s="223"/>
      <c r="H78" s="222"/>
      <c r="I78" s="222"/>
      <c r="J78" s="222"/>
      <c r="K78" s="216"/>
    </row>
    <row r="79" spans="2:11" ht="15" customHeight="1">
      <c r="B79" s="215"/>
      <c r="C79" s="204" t="s">
        <v>57</v>
      </c>
      <c r="D79" s="224"/>
      <c r="E79" s="224"/>
      <c r="F79" s="225" t="s">
        <v>3411</v>
      </c>
      <c r="G79" s="226"/>
      <c r="H79" s="204" t="s">
        <v>3412</v>
      </c>
      <c r="I79" s="204" t="s">
        <v>3413</v>
      </c>
      <c r="J79" s="204">
        <v>20</v>
      </c>
      <c r="K79" s="216"/>
    </row>
    <row r="80" spans="2:11" ht="15" customHeight="1">
      <c r="B80" s="215"/>
      <c r="C80" s="204" t="s">
        <v>3414</v>
      </c>
      <c r="D80" s="204"/>
      <c r="E80" s="204"/>
      <c r="F80" s="225" t="s">
        <v>3411</v>
      </c>
      <c r="G80" s="226"/>
      <c r="H80" s="204" t="s">
        <v>3415</v>
      </c>
      <c r="I80" s="204" t="s">
        <v>3413</v>
      </c>
      <c r="J80" s="204">
        <v>120</v>
      </c>
      <c r="K80" s="216"/>
    </row>
    <row r="81" spans="2:11" ht="15" customHeight="1">
      <c r="B81" s="227"/>
      <c r="C81" s="204" t="s">
        <v>3416</v>
      </c>
      <c r="D81" s="204"/>
      <c r="E81" s="204"/>
      <c r="F81" s="225" t="s">
        <v>3417</v>
      </c>
      <c r="G81" s="226"/>
      <c r="H81" s="204" t="s">
        <v>3418</v>
      </c>
      <c r="I81" s="204" t="s">
        <v>3413</v>
      </c>
      <c r="J81" s="204">
        <v>50</v>
      </c>
      <c r="K81" s="216"/>
    </row>
    <row r="82" spans="2:11" ht="15" customHeight="1">
      <c r="B82" s="227"/>
      <c r="C82" s="204" t="s">
        <v>3419</v>
      </c>
      <c r="D82" s="204"/>
      <c r="E82" s="204"/>
      <c r="F82" s="225" t="s">
        <v>3411</v>
      </c>
      <c r="G82" s="226"/>
      <c r="H82" s="204" t="s">
        <v>3420</v>
      </c>
      <c r="I82" s="204" t="s">
        <v>3421</v>
      </c>
      <c r="J82" s="204"/>
      <c r="K82" s="216"/>
    </row>
    <row r="83" spans="2:11" ht="15" customHeight="1">
      <c r="B83" s="227"/>
      <c r="C83" s="204" t="s">
        <v>3422</v>
      </c>
      <c r="D83" s="204"/>
      <c r="E83" s="204"/>
      <c r="F83" s="225" t="s">
        <v>3417</v>
      </c>
      <c r="G83" s="204"/>
      <c r="H83" s="204" t="s">
        <v>3423</v>
      </c>
      <c r="I83" s="204" t="s">
        <v>3413</v>
      </c>
      <c r="J83" s="204">
        <v>15</v>
      </c>
      <c r="K83" s="216"/>
    </row>
    <row r="84" spans="2:11" ht="15" customHeight="1">
      <c r="B84" s="227"/>
      <c r="C84" s="204" t="s">
        <v>3424</v>
      </c>
      <c r="D84" s="204"/>
      <c r="E84" s="204"/>
      <c r="F84" s="225" t="s">
        <v>3417</v>
      </c>
      <c r="G84" s="204"/>
      <c r="H84" s="204" t="s">
        <v>3425</v>
      </c>
      <c r="I84" s="204" t="s">
        <v>3413</v>
      </c>
      <c r="J84" s="204">
        <v>15</v>
      </c>
      <c r="K84" s="216"/>
    </row>
    <row r="85" spans="2:11" ht="15" customHeight="1">
      <c r="B85" s="227"/>
      <c r="C85" s="204" t="s">
        <v>3426</v>
      </c>
      <c r="D85" s="204"/>
      <c r="E85" s="204"/>
      <c r="F85" s="225" t="s">
        <v>3417</v>
      </c>
      <c r="G85" s="204"/>
      <c r="H85" s="204" t="s">
        <v>3427</v>
      </c>
      <c r="I85" s="204" t="s">
        <v>3413</v>
      </c>
      <c r="J85" s="204">
        <v>20</v>
      </c>
      <c r="K85" s="216"/>
    </row>
    <row r="86" spans="2:11" ht="15" customHeight="1">
      <c r="B86" s="227"/>
      <c r="C86" s="204" t="s">
        <v>3428</v>
      </c>
      <c r="D86" s="204"/>
      <c r="E86" s="204"/>
      <c r="F86" s="225" t="s">
        <v>3417</v>
      </c>
      <c r="G86" s="204"/>
      <c r="H86" s="204" t="s">
        <v>3429</v>
      </c>
      <c r="I86" s="204" t="s">
        <v>3413</v>
      </c>
      <c r="J86" s="204">
        <v>20</v>
      </c>
      <c r="K86" s="216"/>
    </row>
    <row r="87" spans="2:11" ht="15" customHeight="1">
      <c r="B87" s="227"/>
      <c r="C87" s="204" t="s">
        <v>3430</v>
      </c>
      <c r="D87" s="204"/>
      <c r="E87" s="204"/>
      <c r="F87" s="225" t="s">
        <v>3417</v>
      </c>
      <c r="G87" s="226"/>
      <c r="H87" s="204" t="s">
        <v>3431</v>
      </c>
      <c r="I87" s="204" t="s">
        <v>3413</v>
      </c>
      <c r="J87" s="204">
        <v>50</v>
      </c>
      <c r="K87" s="216"/>
    </row>
    <row r="88" spans="2:11" ht="15" customHeight="1">
      <c r="B88" s="227"/>
      <c r="C88" s="204" t="s">
        <v>3432</v>
      </c>
      <c r="D88" s="204"/>
      <c r="E88" s="204"/>
      <c r="F88" s="225" t="s">
        <v>3417</v>
      </c>
      <c r="G88" s="226"/>
      <c r="H88" s="204" t="s">
        <v>3433</v>
      </c>
      <c r="I88" s="204" t="s">
        <v>3413</v>
      </c>
      <c r="J88" s="204">
        <v>20</v>
      </c>
      <c r="K88" s="216"/>
    </row>
    <row r="89" spans="2:11" ht="15" customHeight="1">
      <c r="B89" s="227"/>
      <c r="C89" s="204" t="s">
        <v>3434</v>
      </c>
      <c r="D89" s="204"/>
      <c r="E89" s="204"/>
      <c r="F89" s="225" t="s">
        <v>3417</v>
      </c>
      <c r="G89" s="226"/>
      <c r="H89" s="204" t="s">
        <v>3435</v>
      </c>
      <c r="I89" s="204" t="s">
        <v>3413</v>
      </c>
      <c r="J89" s="204">
        <v>20</v>
      </c>
      <c r="K89" s="216"/>
    </row>
    <row r="90" spans="2:11" ht="15" customHeight="1">
      <c r="B90" s="227"/>
      <c r="C90" s="204" t="s">
        <v>3436</v>
      </c>
      <c r="D90" s="204"/>
      <c r="E90" s="204"/>
      <c r="F90" s="225" t="s">
        <v>3417</v>
      </c>
      <c r="G90" s="226"/>
      <c r="H90" s="204" t="s">
        <v>3437</v>
      </c>
      <c r="I90" s="204" t="s">
        <v>3413</v>
      </c>
      <c r="J90" s="204">
        <v>50</v>
      </c>
      <c r="K90" s="216"/>
    </row>
    <row r="91" spans="2:11" ht="15" customHeight="1">
      <c r="B91" s="227"/>
      <c r="C91" s="204" t="s">
        <v>3438</v>
      </c>
      <c r="D91" s="204"/>
      <c r="E91" s="204"/>
      <c r="F91" s="225" t="s">
        <v>3417</v>
      </c>
      <c r="G91" s="226"/>
      <c r="H91" s="204" t="s">
        <v>3438</v>
      </c>
      <c r="I91" s="204" t="s">
        <v>3413</v>
      </c>
      <c r="J91" s="204">
        <v>50</v>
      </c>
      <c r="K91" s="216"/>
    </row>
    <row r="92" spans="2:11" ht="15" customHeight="1">
      <c r="B92" s="227"/>
      <c r="C92" s="204" t="s">
        <v>3439</v>
      </c>
      <c r="D92" s="204"/>
      <c r="E92" s="204"/>
      <c r="F92" s="225" t="s">
        <v>3417</v>
      </c>
      <c r="G92" s="226"/>
      <c r="H92" s="204" t="s">
        <v>3440</v>
      </c>
      <c r="I92" s="204" t="s">
        <v>3413</v>
      </c>
      <c r="J92" s="204">
        <v>255</v>
      </c>
      <c r="K92" s="216"/>
    </row>
    <row r="93" spans="2:11" ht="15" customHeight="1">
      <c r="B93" s="227"/>
      <c r="C93" s="204" t="s">
        <v>3441</v>
      </c>
      <c r="D93" s="204"/>
      <c r="E93" s="204"/>
      <c r="F93" s="225" t="s">
        <v>3411</v>
      </c>
      <c r="G93" s="226"/>
      <c r="H93" s="204" t="s">
        <v>3442</v>
      </c>
      <c r="I93" s="204" t="s">
        <v>3443</v>
      </c>
      <c r="J93" s="204"/>
      <c r="K93" s="216"/>
    </row>
    <row r="94" spans="2:11" ht="15" customHeight="1">
      <c r="B94" s="227"/>
      <c r="C94" s="204" t="s">
        <v>3444</v>
      </c>
      <c r="D94" s="204"/>
      <c r="E94" s="204"/>
      <c r="F94" s="225" t="s">
        <v>3411</v>
      </c>
      <c r="G94" s="226"/>
      <c r="H94" s="204" t="s">
        <v>3445</v>
      </c>
      <c r="I94" s="204" t="s">
        <v>3446</v>
      </c>
      <c r="J94" s="204"/>
      <c r="K94" s="216"/>
    </row>
    <row r="95" spans="2:11" ht="15" customHeight="1">
      <c r="B95" s="227"/>
      <c r="C95" s="204" t="s">
        <v>3447</v>
      </c>
      <c r="D95" s="204"/>
      <c r="E95" s="204"/>
      <c r="F95" s="225" t="s">
        <v>3411</v>
      </c>
      <c r="G95" s="226"/>
      <c r="H95" s="204" t="s">
        <v>3447</v>
      </c>
      <c r="I95" s="204" t="s">
        <v>3446</v>
      </c>
      <c r="J95" s="204"/>
      <c r="K95" s="216"/>
    </row>
    <row r="96" spans="2:11" ht="15" customHeight="1">
      <c r="B96" s="227"/>
      <c r="C96" s="204" t="s">
        <v>42</v>
      </c>
      <c r="D96" s="204"/>
      <c r="E96" s="204"/>
      <c r="F96" s="225" t="s">
        <v>3411</v>
      </c>
      <c r="G96" s="226"/>
      <c r="H96" s="204" t="s">
        <v>3448</v>
      </c>
      <c r="I96" s="204" t="s">
        <v>3446</v>
      </c>
      <c r="J96" s="204"/>
      <c r="K96" s="216"/>
    </row>
    <row r="97" spans="2:11" ht="15" customHeight="1">
      <c r="B97" s="227"/>
      <c r="C97" s="204" t="s">
        <v>52</v>
      </c>
      <c r="D97" s="204"/>
      <c r="E97" s="204"/>
      <c r="F97" s="225" t="s">
        <v>3411</v>
      </c>
      <c r="G97" s="226"/>
      <c r="H97" s="204" t="s">
        <v>3449</v>
      </c>
      <c r="I97" s="204" t="s">
        <v>3446</v>
      </c>
      <c r="J97" s="204"/>
      <c r="K97" s="216"/>
    </row>
    <row r="98" spans="2:11" ht="15" customHeight="1">
      <c r="B98" s="228"/>
      <c r="C98" s="229"/>
      <c r="D98" s="229"/>
      <c r="E98" s="229"/>
      <c r="F98" s="229"/>
      <c r="G98" s="229"/>
      <c r="H98" s="229"/>
      <c r="I98" s="229"/>
      <c r="J98" s="229"/>
      <c r="K98" s="230"/>
    </row>
    <row r="99" spans="2:11" ht="18.75" customHeight="1">
      <c r="B99" s="231"/>
      <c r="C99" s="232"/>
      <c r="D99" s="232"/>
      <c r="E99" s="232"/>
      <c r="F99" s="232"/>
      <c r="G99" s="232"/>
      <c r="H99" s="232"/>
      <c r="I99" s="232"/>
      <c r="J99" s="232"/>
      <c r="K99" s="231"/>
    </row>
    <row r="100" spans="2:11" ht="18.75" customHeight="1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</row>
    <row r="101" spans="2:11" ht="7.5" customHeight="1">
      <c r="B101" s="212"/>
      <c r="C101" s="213"/>
      <c r="D101" s="213"/>
      <c r="E101" s="213"/>
      <c r="F101" s="213"/>
      <c r="G101" s="213"/>
      <c r="H101" s="213"/>
      <c r="I101" s="213"/>
      <c r="J101" s="213"/>
      <c r="K101" s="214"/>
    </row>
    <row r="102" spans="2:11" ht="45" customHeight="1">
      <c r="B102" s="215"/>
      <c r="C102" s="327" t="s">
        <v>3450</v>
      </c>
      <c r="D102" s="327"/>
      <c r="E102" s="327"/>
      <c r="F102" s="327"/>
      <c r="G102" s="327"/>
      <c r="H102" s="327"/>
      <c r="I102" s="327"/>
      <c r="J102" s="327"/>
      <c r="K102" s="216"/>
    </row>
    <row r="103" spans="2:11" ht="17.25" customHeight="1">
      <c r="B103" s="215"/>
      <c r="C103" s="217" t="s">
        <v>3405</v>
      </c>
      <c r="D103" s="217"/>
      <c r="E103" s="217"/>
      <c r="F103" s="217" t="s">
        <v>3406</v>
      </c>
      <c r="G103" s="218"/>
      <c r="H103" s="217" t="s">
        <v>58</v>
      </c>
      <c r="I103" s="217" t="s">
        <v>61</v>
      </c>
      <c r="J103" s="217" t="s">
        <v>3407</v>
      </c>
      <c r="K103" s="216"/>
    </row>
    <row r="104" spans="2:11" ht="17.25" customHeight="1">
      <c r="B104" s="215"/>
      <c r="C104" s="219" t="s">
        <v>3408</v>
      </c>
      <c r="D104" s="219"/>
      <c r="E104" s="219"/>
      <c r="F104" s="220" t="s">
        <v>3409</v>
      </c>
      <c r="G104" s="221"/>
      <c r="H104" s="219"/>
      <c r="I104" s="219"/>
      <c r="J104" s="219" t="s">
        <v>3410</v>
      </c>
      <c r="K104" s="216"/>
    </row>
    <row r="105" spans="2:11" ht="5.25" customHeight="1">
      <c r="B105" s="215"/>
      <c r="C105" s="217"/>
      <c r="D105" s="217"/>
      <c r="E105" s="217"/>
      <c r="F105" s="217"/>
      <c r="G105" s="233"/>
      <c r="H105" s="217"/>
      <c r="I105" s="217"/>
      <c r="J105" s="217"/>
      <c r="K105" s="216"/>
    </row>
    <row r="106" spans="2:11" ht="15" customHeight="1">
      <c r="B106" s="215"/>
      <c r="C106" s="204" t="s">
        <v>57</v>
      </c>
      <c r="D106" s="224"/>
      <c r="E106" s="224"/>
      <c r="F106" s="225" t="s">
        <v>3411</v>
      </c>
      <c r="G106" s="204"/>
      <c r="H106" s="204" t="s">
        <v>3451</v>
      </c>
      <c r="I106" s="204" t="s">
        <v>3413</v>
      </c>
      <c r="J106" s="204">
        <v>20</v>
      </c>
      <c r="K106" s="216"/>
    </row>
    <row r="107" spans="2:11" ht="15" customHeight="1">
      <c r="B107" s="215"/>
      <c r="C107" s="204" t="s">
        <v>3414</v>
      </c>
      <c r="D107" s="204"/>
      <c r="E107" s="204"/>
      <c r="F107" s="225" t="s">
        <v>3411</v>
      </c>
      <c r="G107" s="204"/>
      <c r="H107" s="204" t="s">
        <v>3451</v>
      </c>
      <c r="I107" s="204" t="s">
        <v>3413</v>
      </c>
      <c r="J107" s="204">
        <v>120</v>
      </c>
      <c r="K107" s="216"/>
    </row>
    <row r="108" spans="2:11" ht="15" customHeight="1">
      <c r="B108" s="227"/>
      <c r="C108" s="204" t="s">
        <v>3416</v>
      </c>
      <c r="D108" s="204"/>
      <c r="E108" s="204"/>
      <c r="F108" s="225" t="s">
        <v>3417</v>
      </c>
      <c r="G108" s="204"/>
      <c r="H108" s="204" t="s">
        <v>3451</v>
      </c>
      <c r="I108" s="204" t="s">
        <v>3413</v>
      </c>
      <c r="J108" s="204">
        <v>50</v>
      </c>
      <c r="K108" s="216"/>
    </row>
    <row r="109" spans="2:11" ht="15" customHeight="1">
      <c r="B109" s="227"/>
      <c r="C109" s="204" t="s">
        <v>3419</v>
      </c>
      <c r="D109" s="204"/>
      <c r="E109" s="204"/>
      <c r="F109" s="225" t="s">
        <v>3411</v>
      </c>
      <c r="G109" s="204"/>
      <c r="H109" s="204" t="s">
        <v>3451</v>
      </c>
      <c r="I109" s="204" t="s">
        <v>3421</v>
      </c>
      <c r="J109" s="204"/>
      <c r="K109" s="216"/>
    </row>
    <row r="110" spans="2:11" ht="15" customHeight="1">
      <c r="B110" s="227"/>
      <c r="C110" s="204" t="s">
        <v>3430</v>
      </c>
      <c r="D110" s="204"/>
      <c r="E110" s="204"/>
      <c r="F110" s="225" t="s">
        <v>3417</v>
      </c>
      <c r="G110" s="204"/>
      <c r="H110" s="204" t="s">
        <v>3451</v>
      </c>
      <c r="I110" s="204" t="s">
        <v>3413</v>
      </c>
      <c r="J110" s="204">
        <v>50</v>
      </c>
      <c r="K110" s="216"/>
    </row>
    <row r="111" spans="2:11" ht="15" customHeight="1">
      <c r="B111" s="227"/>
      <c r="C111" s="204" t="s">
        <v>3438</v>
      </c>
      <c r="D111" s="204"/>
      <c r="E111" s="204"/>
      <c r="F111" s="225" t="s">
        <v>3417</v>
      </c>
      <c r="G111" s="204"/>
      <c r="H111" s="204" t="s">
        <v>3451</v>
      </c>
      <c r="I111" s="204" t="s">
        <v>3413</v>
      </c>
      <c r="J111" s="204">
        <v>50</v>
      </c>
      <c r="K111" s="216"/>
    </row>
    <row r="112" spans="2:11" ht="15" customHeight="1">
      <c r="B112" s="227"/>
      <c r="C112" s="204" t="s">
        <v>3436</v>
      </c>
      <c r="D112" s="204"/>
      <c r="E112" s="204"/>
      <c r="F112" s="225" t="s">
        <v>3417</v>
      </c>
      <c r="G112" s="204"/>
      <c r="H112" s="204" t="s">
        <v>3451</v>
      </c>
      <c r="I112" s="204" t="s">
        <v>3413</v>
      </c>
      <c r="J112" s="204">
        <v>50</v>
      </c>
      <c r="K112" s="216"/>
    </row>
    <row r="113" spans="2:11" ht="15" customHeight="1">
      <c r="B113" s="227"/>
      <c r="C113" s="204" t="s">
        <v>57</v>
      </c>
      <c r="D113" s="204"/>
      <c r="E113" s="204"/>
      <c r="F113" s="225" t="s">
        <v>3411</v>
      </c>
      <c r="G113" s="204"/>
      <c r="H113" s="204" t="s">
        <v>3452</v>
      </c>
      <c r="I113" s="204" t="s">
        <v>3413</v>
      </c>
      <c r="J113" s="204">
        <v>20</v>
      </c>
      <c r="K113" s="216"/>
    </row>
    <row r="114" spans="2:11" ht="15" customHeight="1">
      <c r="B114" s="227"/>
      <c r="C114" s="204" t="s">
        <v>3453</v>
      </c>
      <c r="D114" s="204"/>
      <c r="E114" s="204"/>
      <c r="F114" s="225" t="s">
        <v>3411</v>
      </c>
      <c r="G114" s="204"/>
      <c r="H114" s="204" t="s">
        <v>3454</v>
      </c>
      <c r="I114" s="204" t="s">
        <v>3413</v>
      </c>
      <c r="J114" s="204">
        <v>120</v>
      </c>
      <c r="K114" s="216"/>
    </row>
    <row r="115" spans="2:11" ht="15" customHeight="1">
      <c r="B115" s="227"/>
      <c r="C115" s="204" t="s">
        <v>42</v>
      </c>
      <c r="D115" s="204"/>
      <c r="E115" s="204"/>
      <c r="F115" s="225" t="s">
        <v>3411</v>
      </c>
      <c r="G115" s="204"/>
      <c r="H115" s="204" t="s">
        <v>3455</v>
      </c>
      <c r="I115" s="204" t="s">
        <v>3446</v>
      </c>
      <c r="J115" s="204"/>
      <c r="K115" s="216"/>
    </row>
    <row r="116" spans="2:11" ht="15" customHeight="1">
      <c r="B116" s="227"/>
      <c r="C116" s="204" t="s">
        <v>52</v>
      </c>
      <c r="D116" s="204"/>
      <c r="E116" s="204"/>
      <c r="F116" s="225" t="s">
        <v>3411</v>
      </c>
      <c r="G116" s="204"/>
      <c r="H116" s="204" t="s">
        <v>3456</v>
      </c>
      <c r="I116" s="204" t="s">
        <v>3446</v>
      </c>
      <c r="J116" s="204"/>
      <c r="K116" s="216"/>
    </row>
    <row r="117" spans="2:11" ht="15" customHeight="1">
      <c r="B117" s="227"/>
      <c r="C117" s="204" t="s">
        <v>61</v>
      </c>
      <c r="D117" s="204"/>
      <c r="E117" s="204"/>
      <c r="F117" s="225" t="s">
        <v>3411</v>
      </c>
      <c r="G117" s="204"/>
      <c r="H117" s="204" t="s">
        <v>3457</v>
      </c>
      <c r="I117" s="204" t="s">
        <v>3458</v>
      </c>
      <c r="J117" s="204"/>
      <c r="K117" s="216"/>
    </row>
    <row r="118" spans="2:11" ht="15" customHeight="1">
      <c r="B118" s="228"/>
      <c r="C118" s="234"/>
      <c r="D118" s="234"/>
      <c r="E118" s="234"/>
      <c r="F118" s="234"/>
      <c r="G118" s="234"/>
      <c r="H118" s="234"/>
      <c r="I118" s="234"/>
      <c r="J118" s="234"/>
      <c r="K118" s="230"/>
    </row>
    <row r="119" spans="2:11" ht="18.75" customHeight="1">
      <c r="B119" s="235"/>
      <c r="C119" s="236"/>
      <c r="D119" s="236"/>
      <c r="E119" s="236"/>
      <c r="F119" s="237"/>
      <c r="G119" s="236"/>
      <c r="H119" s="236"/>
      <c r="I119" s="236"/>
      <c r="J119" s="236"/>
      <c r="K119" s="235"/>
    </row>
    <row r="120" spans="2:11" ht="18.75" customHeight="1"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2:11" ht="7.5" customHeight="1">
      <c r="B121" s="238"/>
      <c r="C121" s="239"/>
      <c r="D121" s="239"/>
      <c r="E121" s="239"/>
      <c r="F121" s="239"/>
      <c r="G121" s="239"/>
      <c r="H121" s="239"/>
      <c r="I121" s="239"/>
      <c r="J121" s="239"/>
      <c r="K121" s="240"/>
    </row>
    <row r="122" spans="2:11" ht="45" customHeight="1">
      <c r="B122" s="241"/>
      <c r="C122" s="328" t="s">
        <v>3459</v>
      </c>
      <c r="D122" s="328"/>
      <c r="E122" s="328"/>
      <c r="F122" s="328"/>
      <c r="G122" s="328"/>
      <c r="H122" s="328"/>
      <c r="I122" s="328"/>
      <c r="J122" s="328"/>
      <c r="K122" s="242"/>
    </row>
    <row r="123" spans="2:11" ht="17.25" customHeight="1">
      <c r="B123" s="243"/>
      <c r="C123" s="217" t="s">
        <v>3405</v>
      </c>
      <c r="D123" s="217"/>
      <c r="E123" s="217"/>
      <c r="F123" s="217" t="s">
        <v>3406</v>
      </c>
      <c r="G123" s="218"/>
      <c r="H123" s="217" t="s">
        <v>58</v>
      </c>
      <c r="I123" s="217" t="s">
        <v>61</v>
      </c>
      <c r="J123" s="217" t="s">
        <v>3407</v>
      </c>
      <c r="K123" s="244"/>
    </row>
    <row r="124" spans="2:11" ht="17.25" customHeight="1">
      <c r="B124" s="243"/>
      <c r="C124" s="219" t="s">
        <v>3408</v>
      </c>
      <c r="D124" s="219"/>
      <c r="E124" s="219"/>
      <c r="F124" s="220" t="s">
        <v>3409</v>
      </c>
      <c r="G124" s="221"/>
      <c r="H124" s="219"/>
      <c r="I124" s="219"/>
      <c r="J124" s="219" t="s">
        <v>3410</v>
      </c>
      <c r="K124" s="244"/>
    </row>
    <row r="125" spans="2:11" ht="5.25" customHeight="1">
      <c r="B125" s="245"/>
      <c r="C125" s="222"/>
      <c r="D125" s="222"/>
      <c r="E125" s="222"/>
      <c r="F125" s="222"/>
      <c r="G125" s="246"/>
      <c r="H125" s="222"/>
      <c r="I125" s="222"/>
      <c r="J125" s="222"/>
      <c r="K125" s="247"/>
    </row>
    <row r="126" spans="2:11" ht="15" customHeight="1">
      <c r="B126" s="245"/>
      <c r="C126" s="204" t="s">
        <v>3414</v>
      </c>
      <c r="D126" s="224"/>
      <c r="E126" s="224"/>
      <c r="F126" s="225" t="s">
        <v>3411</v>
      </c>
      <c r="G126" s="204"/>
      <c r="H126" s="204" t="s">
        <v>3451</v>
      </c>
      <c r="I126" s="204" t="s">
        <v>3413</v>
      </c>
      <c r="J126" s="204">
        <v>120</v>
      </c>
      <c r="K126" s="248"/>
    </row>
    <row r="127" spans="2:11" ht="15" customHeight="1">
      <c r="B127" s="245"/>
      <c r="C127" s="204" t="s">
        <v>3460</v>
      </c>
      <c r="D127" s="204"/>
      <c r="E127" s="204"/>
      <c r="F127" s="225" t="s">
        <v>3411</v>
      </c>
      <c r="G127" s="204"/>
      <c r="H127" s="204" t="s">
        <v>3461</v>
      </c>
      <c r="I127" s="204" t="s">
        <v>3413</v>
      </c>
      <c r="J127" s="204" t="s">
        <v>3462</v>
      </c>
      <c r="K127" s="248"/>
    </row>
    <row r="128" spans="2:11" ht="15" customHeight="1">
      <c r="B128" s="245"/>
      <c r="C128" s="204" t="s">
        <v>3359</v>
      </c>
      <c r="D128" s="204"/>
      <c r="E128" s="204"/>
      <c r="F128" s="225" t="s">
        <v>3411</v>
      </c>
      <c r="G128" s="204"/>
      <c r="H128" s="204" t="s">
        <v>3463</v>
      </c>
      <c r="I128" s="204" t="s">
        <v>3413</v>
      </c>
      <c r="J128" s="204" t="s">
        <v>3462</v>
      </c>
      <c r="K128" s="248"/>
    </row>
    <row r="129" spans="2:11" ht="15" customHeight="1">
      <c r="B129" s="245"/>
      <c r="C129" s="204" t="s">
        <v>3422</v>
      </c>
      <c r="D129" s="204"/>
      <c r="E129" s="204"/>
      <c r="F129" s="225" t="s">
        <v>3417</v>
      </c>
      <c r="G129" s="204"/>
      <c r="H129" s="204" t="s">
        <v>3423</v>
      </c>
      <c r="I129" s="204" t="s">
        <v>3413</v>
      </c>
      <c r="J129" s="204">
        <v>15</v>
      </c>
      <c r="K129" s="248"/>
    </row>
    <row r="130" spans="2:11" ht="15" customHeight="1">
      <c r="B130" s="245"/>
      <c r="C130" s="204" t="s">
        <v>3424</v>
      </c>
      <c r="D130" s="204"/>
      <c r="E130" s="204"/>
      <c r="F130" s="225" t="s">
        <v>3417</v>
      </c>
      <c r="G130" s="204"/>
      <c r="H130" s="204" t="s">
        <v>3425</v>
      </c>
      <c r="I130" s="204" t="s">
        <v>3413</v>
      </c>
      <c r="J130" s="204">
        <v>15</v>
      </c>
      <c r="K130" s="248"/>
    </row>
    <row r="131" spans="2:11" ht="15" customHeight="1">
      <c r="B131" s="245"/>
      <c r="C131" s="204" t="s">
        <v>3426</v>
      </c>
      <c r="D131" s="204"/>
      <c r="E131" s="204"/>
      <c r="F131" s="225" t="s">
        <v>3417</v>
      </c>
      <c r="G131" s="204"/>
      <c r="H131" s="204" t="s">
        <v>3427</v>
      </c>
      <c r="I131" s="204" t="s">
        <v>3413</v>
      </c>
      <c r="J131" s="204">
        <v>20</v>
      </c>
      <c r="K131" s="248"/>
    </row>
    <row r="132" spans="2:11" ht="15" customHeight="1">
      <c r="B132" s="245"/>
      <c r="C132" s="204" t="s">
        <v>3428</v>
      </c>
      <c r="D132" s="204"/>
      <c r="E132" s="204"/>
      <c r="F132" s="225" t="s">
        <v>3417</v>
      </c>
      <c r="G132" s="204"/>
      <c r="H132" s="204" t="s">
        <v>3429</v>
      </c>
      <c r="I132" s="204" t="s">
        <v>3413</v>
      </c>
      <c r="J132" s="204">
        <v>20</v>
      </c>
      <c r="K132" s="248"/>
    </row>
    <row r="133" spans="2:11" ht="15" customHeight="1">
      <c r="B133" s="245"/>
      <c r="C133" s="204" t="s">
        <v>3416</v>
      </c>
      <c r="D133" s="204"/>
      <c r="E133" s="204"/>
      <c r="F133" s="225" t="s">
        <v>3417</v>
      </c>
      <c r="G133" s="204"/>
      <c r="H133" s="204" t="s">
        <v>3451</v>
      </c>
      <c r="I133" s="204" t="s">
        <v>3413</v>
      </c>
      <c r="J133" s="204">
        <v>50</v>
      </c>
      <c r="K133" s="248"/>
    </row>
    <row r="134" spans="2:11" ht="15" customHeight="1">
      <c r="B134" s="245"/>
      <c r="C134" s="204" t="s">
        <v>3430</v>
      </c>
      <c r="D134" s="204"/>
      <c r="E134" s="204"/>
      <c r="F134" s="225" t="s">
        <v>3417</v>
      </c>
      <c r="G134" s="204"/>
      <c r="H134" s="204" t="s">
        <v>3451</v>
      </c>
      <c r="I134" s="204" t="s">
        <v>3413</v>
      </c>
      <c r="J134" s="204">
        <v>50</v>
      </c>
      <c r="K134" s="248"/>
    </row>
    <row r="135" spans="2:11" ht="15" customHeight="1">
      <c r="B135" s="245"/>
      <c r="C135" s="204" t="s">
        <v>3436</v>
      </c>
      <c r="D135" s="204"/>
      <c r="E135" s="204"/>
      <c r="F135" s="225" t="s">
        <v>3417</v>
      </c>
      <c r="G135" s="204"/>
      <c r="H135" s="204" t="s">
        <v>3451</v>
      </c>
      <c r="I135" s="204" t="s">
        <v>3413</v>
      </c>
      <c r="J135" s="204">
        <v>50</v>
      </c>
      <c r="K135" s="248"/>
    </row>
    <row r="136" spans="2:11" ht="15" customHeight="1">
      <c r="B136" s="245"/>
      <c r="C136" s="204" t="s">
        <v>3438</v>
      </c>
      <c r="D136" s="204"/>
      <c r="E136" s="204"/>
      <c r="F136" s="225" t="s">
        <v>3417</v>
      </c>
      <c r="G136" s="204"/>
      <c r="H136" s="204" t="s">
        <v>3451</v>
      </c>
      <c r="I136" s="204" t="s">
        <v>3413</v>
      </c>
      <c r="J136" s="204">
        <v>50</v>
      </c>
      <c r="K136" s="248"/>
    </row>
    <row r="137" spans="2:11" ht="15" customHeight="1">
      <c r="B137" s="245"/>
      <c r="C137" s="204" t="s">
        <v>3439</v>
      </c>
      <c r="D137" s="204"/>
      <c r="E137" s="204"/>
      <c r="F137" s="225" t="s">
        <v>3417</v>
      </c>
      <c r="G137" s="204"/>
      <c r="H137" s="204" t="s">
        <v>3464</v>
      </c>
      <c r="I137" s="204" t="s">
        <v>3413</v>
      </c>
      <c r="J137" s="204">
        <v>255</v>
      </c>
      <c r="K137" s="248"/>
    </row>
    <row r="138" spans="2:11" ht="15" customHeight="1">
      <c r="B138" s="245"/>
      <c r="C138" s="204" t="s">
        <v>3441</v>
      </c>
      <c r="D138" s="204"/>
      <c r="E138" s="204"/>
      <c r="F138" s="225" t="s">
        <v>3411</v>
      </c>
      <c r="G138" s="204"/>
      <c r="H138" s="204" t="s">
        <v>3465</v>
      </c>
      <c r="I138" s="204" t="s">
        <v>3443</v>
      </c>
      <c r="J138" s="204"/>
      <c r="K138" s="248"/>
    </row>
    <row r="139" spans="2:11" ht="15" customHeight="1">
      <c r="B139" s="245"/>
      <c r="C139" s="204" t="s">
        <v>3444</v>
      </c>
      <c r="D139" s="204"/>
      <c r="E139" s="204"/>
      <c r="F139" s="225" t="s">
        <v>3411</v>
      </c>
      <c r="G139" s="204"/>
      <c r="H139" s="204" t="s">
        <v>3466</v>
      </c>
      <c r="I139" s="204" t="s">
        <v>3446</v>
      </c>
      <c r="J139" s="204"/>
      <c r="K139" s="248"/>
    </row>
    <row r="140" spans="2:11" ht="15" customHeight="1">
      <c r="B140" s="245"/>
      <c r="C140" s="204" t="s">
        <v>3447</v>
      </c>
      <c r="D140" s="204"/>
      <c r="E140" s="204"/>
      <c r="F140" s="225" t="s">
        <v>3411</v>
      </c>
      <c r="G140" s="204"/>
      <c r="H140" s="204" t="s">
        <v>3447</v>
      </c>
      <c r="I140" s="204" t="s">
        <v>3446</v>
      </c>
      <c r="J140" s="204"/>
      <c r="K140" s="248"/>
    </row>
    <row r="141" spans="2:11" ht="15" customHeight="1">
      <c r="B141" s="245"/>
      <c r="C141" s="204" t="s">
        <v>42</v>
      </c>
      <c r="D141" s="204"/>
      <c r="E141" s="204"/>
      <c r="F141" s="225" t="s">
        <v>3411</v>
      </c>
      <c r="G141" s="204"/>
      <c r="H141" s="204" t="s">
        <v>3467</v>
      </c>
      <c r="I141" s="204" t="s">
        <v>3446</v>
      </c>
      <c r="J141" s="204"/>
      <c r="K141" s="248"/>
    </row>
    <row r="142" spans="2:11" ht="15" customHeight="1">
      <c r="B142" s="245"/>
      <c r="C142" s="204" t="s">
        <v>3468</v>
      </c>
      <c r="D142" s="204"/>
      <c r="E142" s="204"/>
      <c r="F142" s="225" t="s">
        <v>3411</v>
      </c>
      <c r="G142" s="204"/>
      <c r="H142" s="204" t="s">
        <v>3469</v>
      </c>
      <c r="I142" s="204" t="s">
        <v>3446</v>
      </c>
      <c r="J142" s="204"/>
      <c r="K142" s="248"/>
    </row>
    <row r="143" spans="2:11" ht="15" customHeight="1">
      <c r="B143" s="249"/>
      <c r="C143" s="250"/>
      <c r="D143" s="250"/>
      <c r="E143" s="250"/>
      <c r="F143" s="250"/>
      <c r="G143" s="250"/>
      <c r="H143" s="250"/>
      <c r="I143" s="250"/>
      <c r="J143" s="250"/>
      <c r="K143" s="251"/>
    </row>
    <row r="144" spans="2:11" ht="18.75" customHeight="1">
      <c r="B144" s="236"/>
      <c r="C144" s="236"/>
      <c r="D144" s="236"/>
      <c r="E144" s="236"/>
      <c r="F144" s="237"/>
      <c r="G144" s="236"/>
      <c r="H144" s="236"/>
      <c r="I144" s="236"/>
      <c r="J144" s="236"/>
      <c r="K144" s="236"/>
    </row>
    <row r="145" spans="2:11" ht="18.75" customHeight="1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</row>
    <row r="146" spans="2:11" ht="7.5" customHeight="1">
      <c r="B146" s="212"/>
      <c r="C146" s="213"/>
      <c r="D146" s="213"/>
      <c r="E146" s="213"/>
      <c r="F146" s="213"/>
      <c r="G146" s="213"/>
      <c r="H146" s="213"/>
      <c r="I146" s="213"/>
      <c r="J146" s="213"/>
      <c r="K146" s="214"/>
    </row>
    <row r="147" spans="2:11" ht="45" customHeight="1">
      <c r="B147" s="215"/>
      <c r="C147" s="327" t="s">
        <v>3470</v>
      </c>
      <c r="D147" s="327"/>
      <c r="E147" s="327"/>
      <c r="F147" s="327"/>
      <c r="G147" s="327"/>
      <c r="H147" s="327"/>
      <c r="I147" s="327"/>
      <c r="J147" s="327"/>
      <c r="K147" s="216"/>
    </row>
    <row r="148" spans="2:11" ht="17.25" customHeight="1">
      <c r="B148" s="215"/>
      <c r="C148" s="217" t="s">
        <v>3405</v>
      </c>
      <c r="D148" s="217"/>
      <c r="E148" s="217"/>
      <c r="F148" s="217" t="s">
        <v>3406</v>
      </c>
      <c r="G148" s="218"/>
      <c r="H148" s="217" t="s">
        <v>58</v>
      </c>
      <c r="I148" s="217" t="s">
        <v>61</v>
      </c>
      <c r="J148" s="217" t="s">
        <v>3407</v>
      </c>
      <c r="K148" s="216"/>
    </row>
    <row r="149" spans="2:11" ht="17.25" customHeight="1">
      <c r="B149" s="215"/>
      <c r="C149" s="219" t="s">
        <v>3408</v>
      </c>
      <c r="D149" s="219"/>
      <c r="E149" s="219"/>
      <c r="F149" s="220" t="s">
        <v>3409</v>
      </c>
      <c r="G149" s="221"/>
      <c r="H149" s="219"/>
      <c r="I149" s="219"/>
      <c r="J149" s="219" t="s">
        <v>3410</v>
      </c>
      <c r="K149" s="216"/>
    </row>
    <row r="150" spans="2:11" ht="5.25" customHeight="1">
      <c r="B150" s="227"/>
      <c r="C150" s="222"/>
      <c r="D150" s="222"/>
      <c r="E150" s="222"/>
      <c r="F150" s="222"/>
      <c r="G150" s="223"/>
      <c r="H150" s="222"/>
      <c r="I150" s="222"/>
      <c r="J150" s="222"/>
      <c r="K150" s="248"/>
    </row>
    <row r="151" spans="2:11" ht="15" customHeight="1">
      <c r="B151" s="227"/>
      <c r="C151" s="252" t="s">
        <v>3414</v>
      </c>
      <c r="D151" s="204"/>
      <c r="E151" s="204"/>
      <c r="F151" s="253" t="s">
        <v>3411</v>
      </c>
      <c r="G151" s="204"/>
      <c r="H151" s="252" t="s">
        <v>3451</v>
      </c>
      <c r="I151" s="252" t="s">
        <v>3413</v>
      </c>
      <c r="J151" s="252">
        <v>120</v>
      </c>
      <c r="K151" s="248"/>
    </row>
    <row r="152" spans="2:11" ht="15" customHeight="1">
      <c r="B152" s="227"/>
      <c r="C152" s="252" t="s">
        <v>3460</v>
      </c>
      <c r="D152" s="204"/>
      <c r="E152" s="204"/>
      <c r="F152" s="253" t="s">
        <v>3411</v>
      </c>
      <c r="G152" s="204"/>
      <c r="H152" s="252" t="s">
        <v>3471</v>
      </c>
      <c r="I152" s="252" t="s">
        <v>3413</v>
      </c>
      <c r="J152" s="252" t="s">
        <v>3462</v>
      </c>
      <c r="K152" s="248"/>
    </row>
    <row r="153" spans="2:11" ht="15" customHeight="1">
      <c r="B153" s="227"/>
      <c r="C153" s="252" t="s">
        <v>3359</v>
      </c>
      <c r="D153" s="204"/>
      <c r="E153" s="204"/>
      <c r="F153" s="253" t="s">
        <v>3411</v>
      </c>
      <c r="G153" s="204"/>
      <c r="H153" s="252" t="s">
        <v>3472</v>
      </c>
      <c r="I153" s="252" t="s">
        <v>3413</v>
      </c>
      <c r="J153" s="252" t="s">
        <v>3462</v>
      </c>
      <c r="K153" s="248"/>
    </row>
    <row r="154" spans="2:11" ht="15" customHeight="1">
      <c r="B154" s="227"/>
      <c r="C154" s="252" t="s">
        <v>3416</v>
      </c>
      <c r="D154" s="204"/>
      <c r="E154" s="204"/>
      <c r="F154" s="253" t="s">
        <v>3417</v>
      </c>
      <c r="G154" s="204"/>
      <c r="H154" s="252" t="s">
        <v>3451</v>
      </c>
      <c r="I154" s="252" t="s">
        <v>3413</v>
      </c>
      <c r="J154" s="252">
        <v>50</v>
      </c>
      <c r="K154" s="248"/>
    </row>
    <row r="155" spans="2:11" ht="15" customHeight="1">
      <c r="B155" s="227"/>
      <c r="C155" s="252" t="s">
        <v>3419</v>
      </c>
      <c r="D155" s="204"/>
      <c r="E155" s="204"/>
      <c r="F155" s="253" t="s">
        <v>3411</v>
      </c>
      <c r="G155" s="204"/>
      <c r="H155" s="252" t="s">
        <v>3451</v>
      </c>
      <c r="I155" s="252" t="s">
        <v>3421</v>
      </c>
      <c r="J155" s="252"/>
      <c r="K155" s="248"/>
    </row>
    <row r="156" spans="2:11" ht="15" customHeight="1">
      <c r="B156" s="227"/>
      <c r="C156" s="252" t="s">
        <v>3430</v>
      </c>
      <c r="D156" s="204"/>
      <c r="E156" s="204"/>
      <c r="F156" s="253" t="s">
        <v>3417</v>
      </c>
      <c r="G156" s="204"/>
      <c r="H156" s="252" t="s">
        <v>3451</v>
      </c>
      <c r="I156" s="252" t="s">
        <v>3413</v>
      </c>
      <c r="J156" s="252">
        <v>50</v>
      </c>
      <c r="K156" s="248"/>
    </row>
    <row r="157" spans="2:11" ht="15" customHeight="1">
      <c r="B157" s="227"/>
      <c r="C157" s="252" t="s">
        <v>3438</v>
      </c>
      <c r="D157" s="204"/>
      <c r="E157" s="204"/>
      <c r="F157" s="253" t="s">
        <v>3417</v>
      </c>
      <c r="G157" s="204"/>
      <c r="H157" s="252" t="s">
        <v>3451</v>
      </c>
      <c r="I157" s="252" t="s">
        <v>3413</v>
      </c>
      <c r="J157" s="252">
        <v>50</v>
      </c>
      <c r="K157" s="248"/>
    </row>
    <row r="158" spans="2:11" ht="15" customHeight="1">
      <c r="B158" s="227"/>
      <c r="C158" s="252" t="s">
        <v>3436</v>
      </c>
      <c r="D158" s="204"/>
      <c r="E158" s="204"/>
      <c r="F158" s="253" t="s">
        <v>3417</v>
      </c>
      <c r="G158" s="204"/>
      <c r="H158" s="252" t="s">
        <v>3451</v>
      </c>
      <c r="I158" s="252" t="s">
        <v>3413</v>
      </c>
      <c r="J158" s="252">
        <v>50</v>
      </c>
      <c r="K158" s="248"/>
    </row>
    <row r="159" spans="2:11" ht="15" customHeight="1">
      <c r="B159" s="227"/>
      <c r="C159" s="252" t="s">
        <v>106</v>
      </c>
      <c r="D159" s="204"/>
      <c r="E159" s="204"/>
      <c r="F159" s="253" t="s">
        <v>3411</v>
      </c>
      <c r="G159" s="204"/>
      <c r="H159" s="252" t="s">
        <v>3473</v>
      </c>
      <c r="I159" s="252" t="s">
        <v>3413</v>
      </c>
      <c r="J159" s="252" t="s">
        <v>3474</v>
      </c>
      <c r="K159" s="248"/>
    </row>
    <row r="160" spans="2:11" ht="15" customHeight="1">
      <c r="B160" s="227"/>
      <c r="C160" s="252" t="s">
        <v>3475</v>
      </c>
      <c r="D160" s="204"/>
      <c r="E160" s="204"/>
      <c r="F160" s="253" t="s">
        <v>3411</v>
      </c>
      <c r="G160" s="204"/>
      <c r="H160" s="252" t="s">
        <v>3476</v>
      </c>
      <c r="I160" s="252" t="s">
        <v>3446</v>
      </c>
      <c r="J160" s="252"/>
      <c r="K160" s="248"/>
    </row>
    <row r="161" spans="2:11" ht="15" customHeight="1">
      <c r="B161" s="254"/>
      <c r="C161" s="234"/>
      <c r="D161" s="234"/>
      <c r="E161" s="234"/>
      <c r="F161" s="234"/>
      <c r="G161" s="234"/>
      <c r="H161" s="234"/>
      <c r="I161" s="234"/>
      <c r="J161" s="234"/>
      <c r="K161" s="255"/>
    </row>
    <row r="162" spans="2:11" ht="18.75" customHeight="1">
      <c r="B162" s="236"/>
      <c r="C162" s="246"/>
      <c r="D162" s="246"/>
      <c r="E162" s="246"/>
      <c r="F162" s="256"/>
      <c r="G162" s="246"/>
      <c r="H162" s="246"/>
      <c r="I162" s="246"/>
      <c r="J162" s="246"/>
      <c r="K162" s="236"/>
    </row>
    <row r="163" spans="2:11" ht="18.75" customHeight="1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</row>
    <row r="164" spans="2:11" ht="7.5" customHeight="1">
      <c r="B164" s="193"/>
      <c r="C164" s="194"/>
      <c r="D164" s="194"/>
      <c r="E164" s="194"/>
      <c r="F164" s="194"/>
      <c r="G164" s="194"/>
      <c r="H164" s="194"/>
      <c r="I164" s="194"/>
      <c r="J164" s="194"/>
      <c r="K164" s="195"/>
    </row>
    <row r="165" spans="2:11" ht="45" customHeight="1">
      <c r="B165" s="196"/>
      <c r="C165" s="328" t="s">
        <v>3477</v>
      </c>
      <c r="D165" s="328"/>
      <c r="E165" s="328"/>
      <c r="F165" s="328"/>
      <c r="G165" s="328"/>
      <c r="H165" s="328"/>
      <c r="I165" s="328"/>
      <c r="J165" s="328"/>
      <c r="K165" s="197"/>
    </row>
    <row r="166" spans="2:11" ht="17.25" customHeight="1">
      <c r="B166" s="196"/>
      <c r="C166" s="217" t="s">
        <v>3405</v>
      </c>
      <c r="D166" s="217"/>
      <c r="E166" s="217"/>
      <c r="F166" s="217" t="s">
        <v>3406</v>
      </c>
      <c r="G166" s="257"/>
      <c r="H166" s="258" t="s">
        <v>58</v>
      </c>
      <c r="I166" s="258" t="s">
        <v>61</v>
      </c>
      <c r="J166" s="217" t="s">
        <v>3407</v>
      </c>
      <c r="K166" s="197"/>
    </row>
    <row r="167" spans="2:11" ht="17.25" customHeight="1">
      <c r="B167" s="198"/>
      <c r="C167" s="219" t="s">
        <v>3408</v>
      </c>
      <c r="D167" s="219"/>
      <c r="E167" s="219"/>
      <c r="F167" s="220" t="s">
        <v>3409</v>
      </c>
      <c r="G167" s="259"/>
      <c r="H167" s="260"/>
      <c r="I167" s="260"/>
      <c r="J167" s="219" t="s">
        <v>3410</v>
      </c>
      <c r="K167" s="199"/>
    </row>
    <row r="168" spans="2:11" ht="5.25" customHeight="1">
      <c r="B168" s="227"/>
      <c r="C168" s="222"/>
      <c r="D168" s="222"/>
      <c r="E168" s="222"/>
      <c r="F168" s="222"/>
      <c r="G168" s="223"/>
      <c r="H168" s="222"/>
      <c r="I168" s="222"/>
      <c r="J168" s="222"/>
      <c r="K168" s="248"/>
    </row>
    <row r="169" spans="2:11" ht="15" customHeight="1">
      <c r="B169" s="227"/>
      <c r="C169" s="204" t="s">
        <v>3414</v>
      </c>
      <c r="D169" s="204"/>
      <c r="E169" s="204"/>
      <c r="F169" s="225" t="s">
        <v>3411</v>
      </c>
      <c r="G169" s="204"/>
      <c r="H169" s="204" t="s">
        <v>3451</v>
      </c>
      <c r="I169" s="204" t="s">
        <v>3413</v>
      </c>
      <c r="J169" s="204">
        <v>120</v>
      </c>
      <c r="K169" s="248"/>
    </row>
    <row r="170" spans="2:11" ht="15" customHeight="1">
      <c r="B170" s="227"/>
      <c r="C170" s="204" t="s">
        <v>3460</v>
      </c>
      <c r="D170" s="204"/>
      <c r="E170" s="204"/>
      <c r="F170" s="225" t="s">
        <v>3411</v>
      </c>
      <c r="G170" s="204"/>
      <c r="H170" s="204" t="s">
        <v>3461</v>
      </c>
      <c r="I170" s="204" t="s">
        <v>3413</v>
      </c>
      <c r="J170" s="204" t="s">
        <v>3462</v>
      </c>
      <c r="K170" s="248"/>
    </row>
    <row r="171" spans="2:11" ht="15" customHeight="1">
      <c r="B171" s="227"/>
      <c r="C171" s="204" t="s">
        <v>3359</v>
      </c>
      <c r="D171" s="204"/>
      <c r="E171" s="204"/>
      <c r="F171" s="225" t="s">
        <v>3411</v>
      </c>
      <c r="G171" s="204"/>
      <c r="H171" s="204" t="s">
        <v>3478</v>
      </c>
      <c r="I171" s="204" t="s">
        <v>3413</v>
      </c>
      <c r="J171" s="204" t="s">
        <v>3462</v>
      </c>
      <c r="K171" s="248"/>
    </row>
    <row r="172" spans="2:11" ht="15" customHeight="1">
      <c r="B172" s="227"/>
      <c r="C172" s="204" t="s">
        <v>3416</v>
      </c>
      <c r="D172" s="204"/>
      <c r="E172" s="204"/>
      <c r="F172" s="225" t="s">
        <v>3417</v>
      </c>
      <c r="G172" s="204"/>
      <c r="H172" s="204" t="s">
        <v>3478</v>
      </c>
      <c r="I172" s="204" t="s">
        <v>3413</v>
      </c>
      <c r="J172" s="204">
        <v>50</v>
      </c>
      <c r="K172" s="248"/>
    </row>
    <row r="173" spans="2:11" ht="15" customHeight="1">
      <c r="B173" s="227"/>
      <c r="C173" s="204" t="s">
        <v>3419</v>
      </c>
      <c r="D173" s="204"/>
      <c r="E173" s="204"/>
      <c r="F173" s="225" t="s">
        <v>3411</v>
      </c>
      <c r="G173" s="204"/>
      <c r="H173" s="204" t="s">
        <v>3478</v>
      </c>
      <c r="I173" s="204" t="s">
        <v>3421</v>
      </c>
      <c r="J173" s="204"/>
      <c r="K173" s="248"/>
    </row>
    <row r="174" spans="2:11" ht="15" customHeight="1">
      <c r="B174" s="227"/>
      <c r="C174" s="204" t="s">
        <v>3430</v>
      </c>
      <c r="D174" s="204"/>
      <c r="E174" s="204"/>
      <c r="F174" s="225" t="s">
        <v>3417</v>
      </c>
      <c r="G174" s="204"/>
      <c r="H174" s="204" t="s">
        <v>3478</v>
      </c>
      <c r="I174" s="204" t="s">
        <v>3413</v>
      </c>
      <c r="J174" s="204">
        <v>50</v>
      </c>
      <c r="K174" s="248"/>
    </row>
    <row r="175" spans="2:11" ht="15" customHeight="1">
      <c r="B175" s="227"/>
      <c r="C175" s="204" t="s">
        <v>3438</v>
      </c>
      <c r="D175" s="204"/>
      <c r="E175" s="204"/>
      <c r="F175" s="225" t="s">
        <v>3417</v>
      </c>
      <c r="G175" s="204"/>
      <c r="H175" s="204" t="s">
        <v>3478</v>
      </c>
      <c r="I175" s="204" t="s">
        <v>3413</v>
      </c>
      <c r="J175" s="204">
        <v>50</v>
      </c>
      <c r="K175" s="248"/>
    </row>
    <row r="176" spans="2:11" ht="15" customHeight="1">
      <c r="B176" s="227"/>
      <c r="C176" s="204" t="s">
        <v>3436</v>
      </c>
      <c r="D176" s="204"/>
      <c r="E176" s="204"/>
      <c r="F176" s="225" t="s">
        <v>3417</v>
      </c>
      <c r="G176" s="204"/>
      <c r="H176" s="204" t="s">
        <v>3478</v>
      </c>
      <c r="I176" s="204" t="s">
        <v>3413</v>
      </c>
      <c r="J176" s="204">
        <v>50</v>
      </c>
      <c r="K176" s="248"/>
    </row>
    <row r="177" spans="2:11" ht="15" customHeight="1">
      <c r="B177" s="227"/>
      <c r="C177" s="204" t="s">
        <v>132</v>
      </c>
      <c r="D177" s="204"/>
      <c r="E177" s="204"/>
      <c r="F177" s="225" t="s">
        <v>3411</v>
      </c>
      <c r="G177" s="204"/>
      <c r="H177" s="204" t="s">
        <v>3479</v>
      </c>
      <c r="I177" s="204" t="s">
        <v>3480</v>
      </c>
      <c r="J177" s="204"/>
      <c r="K177" s="248"/>
    </row>
    <row r="178" spans="2:11" ht="15" customHeight="1">
      <c r="B178" s="227"/>
      <c r="C178" s="204" t="s">
        <v>61</v>
      </c>
      <c r="D178" s="204"/>
      <c r="E178" s="204"/>
      <c r="F178" s="225" t="s">
        <v>3411</v>
      </c>
      <c r="G178" s="204"/>
      <c r="H178" s="204" t="s">
        <v>3481</v>
      </c>
      <c r="I178" s="204" t="s">
        <v>3482</v>
      </c>
      <c r="J178" s="204">
        <v>1</v>
      </c>
      <c r="K178" s="248"/>
    </row>
    <row r="179" spans="2:11" ht="15" customHeight="1">
      <c r="B179" s="227"/>
      <c r="C179" s="204" t="s">
        <v>57</v>
      </c>
      <c r="D179" s="204"/>
      <c r="E179" s="204"/>
      <c r="F179" s="225" t="s">
        <v>3411</v>
      </c>
      <c r="G179" s="204"/>
      <c r="H179" s="204" t="s">
        <v>3483</v>
      </c>
      <c r="I179" s="204" t="s">
        <v>3413</v>
      </c>
      <c r="J179" s="204">
        <v>20</v>
      </c>
      <c r="K179" s="248"/>
    </row>
    <row r="180" spans="2:11" ht="15" customHeight="1">
      <c r="B180" s="227"/>
      <c r="C180" s="204" t="s">
        <v>58</v>
      </c>
      <c r="D180" s="204"/>
      <c r="E180" s="204"/>
      <c r="F180" s="225" t="s">
        <v>3411</v>
      </c>
      <c r="G180" s="204"/>
      <c r="H180" s="204" t="s">
        <v>3484</v>
      </c>
      <c r="I180" s="204" t="s">
        <v>3413</v>
      </c>
      <c r="J180" s="204">
        <v>255</v>
      </c>
      <c r="K180" s="248"/>
    </row>
    <row r="181" spans="2:11" ht="15" customHeight="1">
      <c r="B181" s="227"/>
      <c r="C181" s="204" t="s">
        <v>133</v>
      </c>
      <c r="D181" s="204"/>
      <c r="E181" s="204"/>
      <c r="F181" s="225" t="s">
        <v>3411</v>
      </c>
      <c r="G181" s="204"/>
      <c r="H181" s="204" t="s">
        <v>3375</v>
      </c>
      <c r="I181" s="204" t="s">
        <v>3413</v>
      </c>
      <c r="J181" s="204">
        <v>10</v>
      </c>
      <c r="K181" s="248"/>
    </row>
    <row r="182" spans="2:11" ht="15" customHeight="1">
      <c r="B182" s="227"/>
      <c r="C182" s="204" t="s">
        <v>134</v>
      </c>
      <c r="D182" s="204"/>
      <c r="E182" s="204"/>
      <c r="F182" s="225" t="s">
        <v>3411</v>
      </c>
      <c r="G182" s="204"/>
      <c r="H182" s="204" t="s">
        <v>3485</v>
      </c>
      <c r="I182" s="204" t="s">
        <v>3446</v>
      </c>
      <c r="J182" s="204"/>
      <c r="K182" s="248"/>
    </row>
    <row r="183" spans="2:11" ht="15" customHeight="1">
      <c r="B183" s="227"/>
      <c r="C183" s="204" t="s">
        <v>3486</v>
      </c>
      <c r="D183" s="204"/>
      <c r="E183" s="204"/>
      <c r="F183" s="225" t="s">
        <v>3411</v>
      </c>
      <c r="G183" s="204"/>
      <c r="H183" s="204" t="s">
        <v>3487</v>
      </c>
      <c r="I183" s="204" t="s">
        <v>3446</v>
      </c>
      <c r="J183" s="204"/>
      <c r="K183" s="248"/>
    </row>
    <row r="184" spans="2:11" ht="15" customHeight="1">
      <c r="B184" s="227"/>
      <c r="C184" s="204" t="s">
        <v>3475</v>
      </c>
      <c r="D184" s="204"/>
      <c r="E184" s="204"/>
      <c r="F184" s="225" t="s">
        <v>3411</v>
      </c>
      <c r="G184" s="204"/>
      <c r="H184" s="204" t="s">
        <v>3488</v>
      </c>
      <c r="I184" s="204" t="s">
        <v>3446</v>
      </c>
      <c r="J184" s="204"/>
      <c r="K184" s="248"/>
    </row>
    <row r="185" spans="2:11" ht="15" customHeight="1">
      <c r="B185" s="227"/>
      <c r="C185" s="204" t="s">
        <v>136</v>
      </c>
      <c r="D185" s="204"/>
      <c r="E185" s="204"/>
      <c r="F185" s="225" t="s">
        <v>3417</v>
      </c>
      <c r="G185" s="204"/>
      <c r="H185" s="204" t="s">
        <v>3489</v>
      </c>
      <c r="I185" s="204" t="s">
        <v>3413</v>
      </c>
      <c r="J185" s="204">
        <v>50</v>
      </c>
      <c r="K185" s="248"/>
    </row>
    <row r="186" spans="2:11" ht="15" customHeight="1">
      <c r="B186" s="227"/>
      <c r="C186" s="204" t="s">
        <v>3490</v>
      </c>
      <c r="D186" s="204"/>
      <c r="E186" s="204"/>
      <c r="F186" s="225" t="s">
        <v>3417</v>
      </c>
      <c r="G186" s="204"/>
      <c r="H186" s="204" t="s">
        <v>3491</v>
      </c>
      <c r="I186" s="204" t="s">
        <v>3492</v>
      </c>
      <c r="J186" s="204"/>
      <c r="K186" s="248"/>
    </row>
    <row r="187" spans="2:11" ht="15" customHeight="1">
      <c r="B187" s="227"/>
      <c r="C187" s="204" t="s">
        <v>3493</v>
      </c>
      <c r="D187" s="204"/>
      <c r="E187" s="204"/>
      <c r="F187" s="225" t="s">
        <v>3417</v>
      </c>
      <c r="G187" s="204"/>
      <c r="H187" s="204" t="s">
        <v>3494</v>
      </c>
      <c r="I187" s="204" t="s">
        <v>3492</v>
      </c>
      <c r="J187" s="204"/>
      <c r="K187" s="248"/>
    </row>
    <row r="188" spans="2:11" ht="15" customHeight="1">
      <c r="B188" s="227"/>
      <c r="C188" s="204" t="s">
        <v>3495</v>
      </c>
      <c r="D188" s="204"/>
      <c r="E188" s="204"/>
      <c r="F188" s="225" t="s">
        <v>3417</v>
      </c>
      <c r="G188" s="204"/>
      <c r="H188" s="204" t="s">
        <v>3496</v>
      </c>
      <c r="I188" s="204" t="s">
        <v>3492</v>
      </c>
      <c r="J188" s="204"/>
      <c r="K188" s="248"/>
    </row>
    <row r="189" spans="2:11" ht="15" customHeight="1">
      <c r="B189" s="227"/>
      <c r="C189" s="261" t="s">
        <v>3497</v>
      </c>
      <c r="D189" s="204"/>
      <c r="E189" s="204"/>
      <c r="F189" s="225" t="s">
        <v>3417</v>
      </c>
      <c r="G189" s="204"/>
      <c r="H189" s="204" t="s">
        <v>3498</v>
      </c>
      <c r="I189" s="204" t="s">
        <v>3499</v>
      </c>
      <c r="J189" s="262" t="s">
        <v>3500</v>
      </c>
      <c r="K189" s="248"/>
    </row>
    <row r="190" spans="2:11" ht="15" customHeight="1">
      <c r="B190" s="227"/>
      <c r="C190" s="261" t="s">
        <v>46</v>
      </c>
      <c r="D190" s="204"/>
      <c r="E190" s="204"/>
      <c r="F190" s="225" t="s">
        <v>3411</v>
      </c>
      <c r="G190" s="204"/>
      <c r="H190" s="201" t="s">
        <v>3501</v>
      </c>
      <c r="I190" s="204" t="s">
        <v>3502</v>
      </c>
      <c r="J190" s="204"/>
      <c r="K190" s="248"/>
    </row>
    <row r="191" spans="2:11" ht="15" customHeight="1">
      <c r="B191" s="227"/>
      <c r="C191" s="261" t="s">
        <v>3503</v>
      </c>
      <c r="D191" s="204"/>
      <c r="E191" s="204"/>
      <c r="F191" s="225" t="s">
        <v>3411</v>
      </c>
      <c r="G191" s="204"/>
      <c r="H191" s="204" t="s">
        <v>3504</v>
      </c>
      <c r="I191" s="204" t="s">
        <v>3446</v>
      </c>
      <c r="J191" s="204"/>
      <c r="K191" s="248"/>
    </row>
    <row r="192" spans="2:11" ht="15" customHeight="1">
      <c r="B192" s="227"/>
      <c r="C192" s="261" t="s">
        <v>3505</v>
      </c>
      <c r="D192" s="204"/>
      <c r="E192" s="204"/>
      <c r="F192" s="225" t="s">
        <v>3411</v>
      </c>
      <c r="G192" s="204"/>
      <c r="H192" s="204" t="s">
        <v>3506</v>
      </c>
      <c r="I192" s="204" t="s">
        <v>3446</v>
      </c>
      <c r="J192" s="204"/>
      <c r="K192" s="248"/>
    </row>
    <row r="193" spans="2:11" ht="15" customHeight="1">
      <c r="B193" s="227"/>
      <c r="C193" s="261" t="s">
        <v>3507</v>
      </c>
      <c r="D193" s="204"/>
      <c r="E193" s="204"/>
      <c r="F193" s="225" t="s">
        <v>3417</v>
      </c>
      <c r="G193" s="204"/>
      <c r="H193" s="204" t="s">
        <v>3508</v>
      </c>
      <c r="I193" s="204" t="s">
        <v>3446</v>
      </c>
      <c r="J193" s="204"/>
      <c r="K193" s="248"/>
    </row>
    <row r="194" spans="2:11" ht="15" customHeight="1">
      <c r="B194" s="254"/>
      <c r="C194" s="263"/>
      <c r="D194" s="234"/>
      <c r="E194" s="234"/>
      <c r="F194" s="234"/>
      <c r="G194" s="234"/>
      <c r="H194" s="234"/>
      <c r="I194" s="234"/>
      <c r="J194" s="234"/>
      <c r="K194" s="255"/>
    </row>
    <row r="195" spans="2:11" ht="18.75" customHeight="1">
      <c r="B195" s="236"/>
      <c r="C195" s="246"/>
      <c r="D195" s="246"/>
      <c r="E195" s="246"/>
      <c r="F195" s="256"/>
      <c r="G195" s="246"/>
      <c r="H195" s="246"/>
      <c r="I195" s="246"/>
      <c r="J195" s="246"/>
      <c r="K195" s="236"/>
    </row>
    <row r="196" spans="2:11" ht="18.75" customHeight="1">
      <c r="B196" s="236"/>
      <c r="C196" s="246"/>
      <c r="D196" s="246"/>
      <c r="E196" s="246"/>
      <c r="F196" s="256"/>
      <c r="G196" s="246"/>
      <c r="H196" s="246"/>
      <c r="I196" s="246"/>
      <c r="J196" s="246"/>
      <c r="K196" s="236"/>
    </row>
    <row r="197" spans="2:11" ht="18.75" customHeight="1"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</row>
    <row r="198" spans="2:11" ht="12">
      <c r="B198" s="193"/>
      <c r="C198" s="194"/>
      <c r="D198" s="194"/>
      <c r="E198" s="194"/>
      <c r="F198" s="194"/>
      <c r="G198" s="194"/>
      <c r="H198" s="194"/>
      <c r="I198" s="194"/>
      <c r="J198" s="194"/>
      <c r="K198" s="195"/>
    </row>
    <row r="199" spans="2:11" ht="22.2">
      <c r="B199" s="196"/>
      <c r="C199" s="328" t="s">
        <v>3509</v>
      </c>
      <c r="D199" s="328"/>
      <c r="E199" s="328"/>
      <c r="F199" s="328"/>
      <c r="G199" s="328"/>
      <c r="H199" s="328"/>
      <c r="I199" s="328"/>
      <c r="J199" s="328"/>
      <c r="K199" s="197"/>
    </row>
    <row r="200" spans="2:11" ht="25.5" customHeight="1">
      <c r="B200" s="196"/>
      <c r="C200" s="264" t="s">
        <v>3510</v>
      </c>
      <c r="D200" s="264"/>
      <c r="E200" s="264"/>
      <c r="F200" s="264" t="s">
        <v>3511</v>
      </c>
      <c r="G200" s="265"/>
      <c r="H200" s="329" t="s">
        <v>3512</v>
      </c>
      <c r="I200" s="329"/>
      <c r="J200" s="329"/>
      <c r="K200" s="197"/>
    </row>
    <row r="201" spans="2:11" ht="5.25" customHeight="1">
      <c r="B201" s="227"/>
      <c r="C201" s="222"/>
      <c r="D201" s="222"/>
      <c r="E201" s="222"/>
      <c r="F201" s="222"/>
      <c r="G201" s="246"/>
      <c r="H201" s="222"/>
      <c r="I201" s="222"/>
      <c r="J201" s="222"/>
      <c r="K201" s="248"/>
    </row>
    <row r="202" spans="2:11" ht="15" customHeight="1">
      <c r="B202" s="227"/>
      <c r="C202" s="204" t="s">
        <v>3502</v>
      </c>
      <c r="D202" s="204"/>
      <c r="E202" s="204"/>
      <c r="F202" s="225" t="s">
        <v>47</v>
      </c>
      <c r="G202" s="204"/>
      <c r="H202" s="330" t="s">
        <v>3513</v>
      </c>
      <c r="I202" s="330"/>
      <c r="J202" s="330"/>
      <c r="K202" s="248"/>
    </row>
    <row r="203" spans="2:11" ht="15" customHeight="1">
      <c r="B203" s="227"/>
      <c r="C203" s="204"/>
      <c r="D203" s="204"/>
      <c r="E203" s="204"/>
      <c r="F203" s="225" t="s">
        <v>48</v>
      </c>
      <c r="G203" s="204"/>
      <c r="H203" s="330" t="s">
        <v>3514</v>
      </c>
      <c r="I203" s="330"/>
      <c r="J203" s="330"/>
      <c r="K203" s="248"/>
    </row>
    <row r="204" spans="2:11" ht="15" customHeight="1">
      <c r="B204" s="227"/>
      <c r="C204" s="204"/>
      <c r="D204" s="204"/>
      <c r="E204" s="204"/>
      <c r="F204" s="225" t="s">
        <v>51</v>
      </c>
      <c r="G204" s="204"/>
      <c r="H204" s="330" t="s">
        <v>3515</v>
      </c>
      <c r="I204" s="330"/>
      <c r="J204" s="330"/>
      <c r="K204" s="248"/>
    </row>
    <row r="205" spans="2:11" ht="15" customHeight="1">
      <c r="B205" s="227"/>
      <c r="C205" s="204"/>
      <c r="D205" s="204"/>
      <c r="E205" s="204"/>
      <c r="F205" s="225" t="s">
        <v>49</v>
      </c>
      <c r="G205" s="204"/>
      <c r="H205" s="330" t="s">
        <v>3516</v>
      </c>
      <c r="I205" s="330"/>
      <c r="J205" s="330"/>
      <c r="K205" s="248"/>
    </row>
    <row r="206" spans="2:11" ht="15" customHeight="1">
      <c r="B206" s="227"/>
      <c r="C206" s="204"/>
      <c r="D206" s="204"/>
      <c r="E206" s="204"/>
      <c r="F206" s="225" t="s">
        <v>50</v>
      </c>
      <c r="G206" s="204"/>
      <c r="H206" s="330" t="s">
        <v>3517</v>
      </c>
      <c r="I206" s="330"/>
      <c r="J206" s="330"/>
      <c r="K206" s="248"/>
    </row>
    <row r="207" spans="2:11" ht="15" customHeight="1">
      <c r="B207" s="227"/>
      <c r="C207" s="204"/>
      <c r="D207" s="204"/>
      <c r="E207" s="204"/>
      <c r="F207" s="225"/>
      <c r="G207" s="204"/>
      <c r="H207" s="204"/>
      <c r="I207" s="204"/>
      <c r="J207" s="204"/>
      <c r="K207" s="248"/>
    </row>
    <row r="208" spans="2:11" ht="15" customHeight="1">
      <c r="B208" s="227"/>
      <c r="C208" s="204" t="s">
        <v>3458</v>
      </c>
      <c r="D208" s="204"/>
      <c r="E208" s="204"/>
      <c r="F208" s="225" t="s">
        <v>83</v>
      </c>
      <c r="G208" s="204"/>
      <c r="H208" s="330" t="s">
        <v>3518</v>
      </c>
      <c r="I208" s="330"/>
      <c r="J208" s="330"/>
      <c r="K208" s="248"/>
    </row>
    <row r="209" spans="2:11" ht="15" customHeight="1">
      <c r="B209" s="227"/>
      <c r="C209" s="204"/>
      <c r="D209" s="204"/>
      <c r="E209" s="204"/>
      <c r="F209" s="225" t="s">
        <v>3353</v>
      </c>
      <c r="G209" s="204"/>
      <c r="H209" s="330" t="s">
        <v>3354</v>
      </c>
      <c r="I209" s="330"/>
      <c r="J209" s="330"/>
      <c r="K209" s="248"/>
    </row>
    <row r="210" spans="2:11" ht="15" customHeight="1">
      <c r="B210" s="227"/>
      <c r="C210" s="204"/>
      <c r="D210" s="204"/>
      <c r="E210" s="204"/>
      <c r="F210" s="225" t="s">
        <v>3351</v>
      </c>
      <c r="G210" s="204"/>
      <c r="H210" s="330" t="s">
        <v>3519</v>
      </c>
      <c r="I210" s="330"/>
      <c r="J210" s="330"/>
      <c r="K210" s="248"/>
    </row>
    <row r="211" spans="2:11" ht="15" customHeight="1">
      <c r="B211" s="266"/>
      <c r="C211" s="204"/>
      <c r="D211" s="204"/>
      <c r="E211" s="204"/>
      <c r="F211" s="225" t="s">
        <v>3355</v>
      </c>
      <c r="G211" s="261"/>
      <c r="H211" s="331" t="s">
        <v>3356</v>
      </c>
      <c r="I211" s="331"/>
      <c r="J211" s="331"/>
      <c r="K211" s="267"/>
    </row>
    <row r="212" spans="2:11" ht="15" customHeight="1">
      <c r="B212" s="266"/>
      <c r="C212" s="204"/>
      <c r="D212" s="204"/>
      <c r="E212" s="204"/>
      <c r="F212" s="225" t="s">
        <v>3357</v>
      </c>
      <c r="G212" s="261"/>
      <c r="H212" s="331" t="s">
        <v>3310</v>
      </c>
      <c r="I212" s="331"/>
      <c r="J212" s="331"/>
      <c r="K212" s="267"/>
    </row>
    <row r="213" spans="2:11" ht="15" customHeight="1">
      <c r="B213" s="266"/>
      <c r="C213" s="204"/>
      <c r="D213" s="204"/>
      <c r="E213" s="204"/>
      <c r="F213" s="225"/>
      <c r="G213" s="261"/>
      <c r="H213" s="252"/>
      <c r="I213" s="252"/>
      <c r="J213" s="252"/>
      <c r="K213" s="267"/>
    </row>
    <row r="214" spans="2:11" ht="15" customHeight="1">
      <c r="B214" s="266"/>
      <c r="C214" s="204" t="s">
        <v>3482</v>
      </c>
      <c r="D214" s="204"/>
      <c r="E214" s="204"/>
      <c r="F214" s="225">
        <v>1</v>
      </c>
      <c r="G214" s="261"/>
      <c r="H214" s="331" t="s">
        <v>3520</v>
      </c>
      <c r="I214" s="331"/>
      <c r="J214" s="331"/>
      <c r="K214" s="267"/>
    </row>
    <row r="215" spans="2:11" ht="15" customHeight="1">
      <c r="B215" s="266"/>
      <c r="C215" s="204"/>
      <c r="D215" s="204"/>
      <c r="E215" s="204"/>
      <c r="F215" s="225">
        <v>2</v>
      </c>
      <c r="G215" s="261"/>
      <c r="H215" s="331" t="s">
        <v>3521</v>
      </c>
      <c r="I215" s="331"/>
      <c r="J215" s="331"/>
      <c r="K215" s="267"/>
    </row>
    <row r="216" spans="2:11" ht="15" customHeight="1">
      <c r="B216" s="266"/>
      <c r="C216" s="204"/>
      <c r="D216" s="204"/>
      <c r="E216" s="204"/>
      <c r="F216" s="225">
        <v>3</v>
      </c>
      <c r="G216" s="261"/>
      <c r="H216" s="331" t="s">
        <v>3522</v>
      </c>
      <c r="I216" s="331"/>
      <c r="J216" s="331"/>
      <c r="K216" s="267"/>
    </row>
    <row r="217" spans="2:11" ht="15" customHeight="1">
      <c r="B217" s="266"/>
      <c r="C217" s="204"/>
      <c r="D217" s="204"/>
      <c r="E217" s="204"/>
      <c r="F217" s="225">
        <v>4</v>
      </c>
      <c r="G217" s="261"/>
      <c r="H217" s="331" t="s">
        <v>3523</v>
      </c>
      <c r="I217" s="331"/>
      <c r="J217" s="331"/>
      <c r="K217" s="267"/>
    </row>
    <row r="218" spans="2:11" ht="12.75" customHeight="1">
      <c r="B218" s="268"/>
      <c r="C218" s="269"/>
      <c r="D218" s="269"/>
      <c r="E218" s="269"/>
      <c r="F218" s="269"/>
      <c r="G218" s="269"/>
      <c r="H218" s="269"/>
      <c r="I218" s="269"/>
      <c r="J218" s="269"/>
      <c r="K218" s="27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 KM</dc:creator>
  <cp:keywords/>
  <dc:description/>
  <cp:lastModifiedBy>MK KM</cp:lastModifiedBy>
  <dcterms:created xsi:type="dcterms:W3CDTF">2023-10-13T17:29:10Z</dcterms:created>
  <dcterms:modified xsi:type="dcterms:W3CDTF">2024-05-24T07:25:43Z</dcterms:modified>
  <cp:category/>
  <cp:version/>
  <cp:contentType/>
  <cp:contentStatus/>
</cp:coreProperties>
</file>